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W:\plum\20150815\20150815_txt\"/>
    </mc:Choice>
  </mc:AlternateContent>
  <bookViews>
    <workbookView xWindow="0" yWindow="0" windowWidth="11625" windowHeight="6315"/>
  </bookViews>
  <sheets>
    <sheet name="Sheet1" sheetId="1" r:id="rId1"/>
    <sheet name="data" sheetId="2" r:id="rId2"/>
    <sheet name="貼り付け用" sheetId="3" r:id="rId3"/>
  </sheets>
  <calcPr calcId="152511"/>
</workbook>
</file>

<file path=xl/calcChain.xml><?xml version="1.0" encoding="utf-8"?>
<calcChain xmlns="http://schemas.openxmlformats.org/spreadsheetml/2006/main">
  <c r="U14" i="3" l="1"/>
  <c r="R14" i="3"/>
  <c r="Q14" i="3"/>
  <c r="P14" i="3"/>
  <c r="O14" i="3"/>
  <c r="N14" i="3"/>
  <c r="M14" i="3"/>
  <c r="T14" i="3" s="1"/>
  <c r="L14" i="3"/>
  <c r="K14" i="3"/>
  <c r="J14" i="3"/>
  <c r="I14" i="3"/>
  <c r="H14" i="3"/>
  <c r="G14" i="3"/>
  <c r="F14" i="3"/>
  <c r="E14" i="3"/>
  <c r="D14" i="3"/>
  <c r="C14" i="3"/>
  <c r="B14" i="3"/>
  <c r="A14" i="3"/>
  <c r="AU4" i="3"/>
  <c r="AT4" i="3"/>
  <c r="AS4" i="3"/>
  <c r="AR4" i="3"/>
  <c r="AQ4" i="3"/>
  <c r="AL4" i="3"/>
  <c r="AK4" i="3"/>
  <c r="AJ4" i="3"/>
  <c r="AH4" i="3"/>
  <c r="AF4" i="3"/>
  <c r="AD4" i="3"/>
  <c r="Z4" i="3"/>
  <c r="X4" i="3"/>
  <c r="V4" i="3"/>
  <c r="T4" i="3"/>
  <c r="R4" i="3"/>
  <c r="P4" i="3"/>
  <c r="N4" i="3"/>
  <c r="K4" i="3"/>
  <c r="J4" i="3"/>
  <c r="H4" i="3"/>
  <c r="F4" i="3"/>
  <c r="D4" i="3"/>
  <c r="B4" i="3"/>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 r="E45" i="1"/>
  <c r="E43" i="1"/>
  <c r="E41" i="1"/>
  <c r="B25" i="1"/>
  <c r="D9" i="1"/>
  <c r="M4" i="3"/>
</calcChain>
</file>

<file path=xl/sharedStrings.xml><?xml version="1.0" encoding="utf-8"?>
<sst xmlns="http://schemas.openxmlformats.org/spreadsheetml/2006/main" count="444" uniqueCount="414">
  <si>
    <t>新作文字情報</t>
  </si>
  <si>
    <t>PC環境向上委員会</t>
  </si>
  <si>
    <t>ブランド</t>
  </si>
  <si>
    <t>発売日</t>
  </si>
  <si>
    <t>通常版</t>
  </si>
  <si>
    <t>レンタル版</t>
  </si>
  <si>
    <t>限定版</t>
  </si>
  <si>
    <t>品番</t>
  </si>
  <si>
    <t>JAN</t>
  </si>
  <si>
    <t>Labコード</t>
  </si>
  <si>
    <t>定価（税別）</t>
  </si>
  <si>
    <t>定価（税込）</t>
  </si>
  <si>
    <t>卸価格</t>
  </si>
  <si>
    <t>販売種別</t>
  </si>
  <si>
    <t>初回限定版</t>
  </si>
  <si>
    <t>特典内容</t>
  </si>
  <si>
    <t>制作部</t>
  </si>
  <si>
    <t>制作番号</t>
  </si>
  <si>
    <t>撮影素材</t>
  </si>
  <si>
    <t>商品種別</t>
  </si>
  <si>
    <t>制作種別</t>
  </si>
  <si>
    <t>ケース種別</t>
  </si>
  <si>
    <t>ディスク枚数</t>
  </si>
  <si>
    <t>撮影責任者</t>
  </si>
  <si>
    <t>監督名</t>
  </si>
  <si>
    <t>編集担当者</t>
  </si>
  <si>
    <t>モザイク担当</t>
  </si>
  <si>
    <t>審査番号</t>
  </si>
  <si>
    <t>メディア</t>
  </si>
  <si>
    <t>字幕</t>
  </si>
  <si>
    <t>画面サイズ</t>
  </si>
  <si>
    <t>本編時間</t>
  </si>
  <si>
    <t>特典時間</t>
  </si>
  <si>
    <t>総収録時間</t>
  </si>
  <si>
    <t>実女優名</t>
  </si>
  <si>
    <t>デザイン部</t>
  </si>
  <si>
    <t>レーベル名</t>
  </si>
  <si>
    <t>素人onlyプラム</t>
  </si>
  <si>
    <t>タイトル</t>
  </si>
  <si>
    <t>タイトル（カナ）</t>
  </si>
  <si>
    <t>シンビーキュウシロウトハツドリ「オトウサン、ゴメンナサイ」</t>
  </si>
  <si>
    <t>パッケージ表記女優</t>
  </si>
  <si>
    <t>なし</t>
  </si>
  <si>
    <t>女優よみ</t>
  </si>
  <si>
    <t>女優綴り</t>
  </si>
  <si>
    <t>ジャンル</t>
  </si>
  <si>
    <t>女子大生</t>
  </si>
  <si>
    <t>パッケージ担当者</t>
  </si>
  <si>
    <t>外注</t>
  </si>
  <si>
    <t>キーワード</t>
  </si>
  <si>
    <t>素人</t>
  </si>
  <si>
    <t>ハメ撮り</t>
  </si>
  <si>
    <t>バイブ</t>
  </si>
  <si>
    <t>サンプル動画</t>
  </si>
  <si>
    <t>Ｐ＆Ｓ</t>
  </si>
  <si>
    <t>商品テキスト</t>
  </si>
  <si>
    <t>「お父さん、ごめんなさい…。私、Ｈなビデオに出ちゃいました。
前から年上の男の人にイジメて欲しかったから…今日の男の人、お父さんと同じぐらいの歳かな…こんなエッチな身体でごめんね、お父さん。」</t>
  </si>
  <si>
    <t>TIS商品情報</t>
  </si>
  <si>
    <t>Amazon・Web掲載情報</t>
  </si>
  <si>
    <t>定価</t>
  </si>
  <si>
    <t>番号</t>
  </si>
  <si>
    <t>キーワード名</t>
  </si>
  <si>
    <t>桃太郎映像出版</t>
  </si>
  <si>
    <t>セル</t>
  </si>
  <si>
    <t>有り</t>
  </si>
  <si>
    <t>和物</t>
  </si>
  <si>
    <t>撮り卸し</t>
  </si>
  <si>
    <t>シングル</t>
  </si>
  <si>
    <t>DVD5</t>
  </si>
  <si>
    <t>4:3</t>
  </si>
  <si>
    <t>SD</t>
  </si>
  <si>
    <t>女優</t>
  </si>
  <si>
    <t>レイプ</t>
  </si>
  <si>
    <t>素人オンリープラム</t>
  </si>
  <si>
    <t>レンタル</t>
  </si>
  <si>
    <t>無し</t>
  </si>
  <si>
    <t>洋物</t>
  </si>
  <si>
    <t>総集編</t>
  </si>
  <si>
    <t>ダブル</t>
  </si>
  <si>
    <t>DVD9</t>
  </si>
  <si>
    <t>16:9</t>
  </si>
  <si>
    <t>HD</t>
  </si>
  <si>
    <t>コア</t>
  </si>
  <si>
    <t>盗撮</t>
  </si>
  <si>
    <t>ラ・コビルナ</t>
  </si>
  <si>
    <t>セル&amp;レンタル</t>
  </si>
  <si>
    <t>特殊</t>
  </si>
  <si>
    <t>DVD5+DVD5</t>
  </si>
  <si>
    <t>FullHD</t>
  </si>
  <si>
    <t>熟女・人妻</t>
  </si>
  <si>
    <t>痴漢</t>
  </si>
  <si>
    <t>DVD5+DVD9</t>
  </si>
  <si>
    <t>4K</t>
  </si>
  <si>
    <t>総集編・ベスト</t>
  </si>
  <si>
    <t>乱交</t>
  </si>
  <si>
    <t>DVD9+DVD9</t>
  </si>
  <si>
    <t>素人・ナンパ</t>
  </si>
  <si>
    <t>近親相姦</t>
  </si>
  <si>
    <t>企画</t>
  </si>
  <si>
    <t>SM</t>
  </si>
  <si>
    <t>ロリ</t>
  </si>
  <si>
    <t>レズ</t>
  </si>
  <si>
    <t>洋ピン</t>
  </si>
  <si>
    <t>フェラ</t>
  </si>
  <si>
    <t>潮吹き</t>
  </si>
  <si>
    <t>放尿</t>
  </si>
  <si>
    <t>スカトロ</t>
  </si>
  <si>
    <t>オナニー</t>
  </si>
  <si>
    <t>童貞</t>
  </si>
  <si>
    <t>露出</t>
  </si>
  <si>
    <t>ゲイ</t>
  </si>
  <si>
    <t>獣系</t>
  </si>
  <si>
    <t>手コキ</t>
  </si>
  <si>
    <t>野外</t>
  </si>
  <si>
    <t>パイズリ</t>
  </si>
  <si>
    <t>ノーマル</t>
  </si>
  <si>
    <t>中出し</t>
  </si>
  <si>
    <t>アナル</t>
  </si>
  <si>
    <t>ぶっかけ</t>
  </si>
  <si>
    <t>凌辱</t>
  </si>
  <si>
    <t>ふたなり</t>
  </si>
  <si>
    <t>喰い込み</t>
  </si>
  <si>
    <t>浴尿</t>
  </si>
  <si>
    <t>調教</t>
  </si>
  <si>
    <t>ロリ系</t>
  </si>
  <si>
    <t>女子校生</t>
  </si>
  <si>
    <t>コギャル</t>
  </si>
  <si>
    <t>人妻</t>
  </si>
  <si>
    <t>熟女</t>
  </si>
  <si>
    <t>職業色々</t>
  </si>
  <si>
    <t>処女</t>
  </si>
  <si>
    <t>不特定</t>
  </si>
  <si>
    <t>女優物</t>
  </si>
  <si>
    <t>そっくりさん</t>
  </si>
  <si>
    <t>ぽっちゃり</t>
  </si>
  <si>
    <t>スレンダー</t>
  </si>
  <si>
    <t>巨乳</t>
  </si>
  <si>
    <t>微乳</t>
  </si>
  <si>
    <t>ニューハーフ</t>
  </si>
  <si>
    <t>痴女</t>
  </si>
  <si>
    <t>アイドル</t>
  </si>
  <si>
    <t>フェチ</t>
  </si>
  <si>
    <t>接吻・唾液</t>
  </si>
  <si>
    <t>母乳</t>
  </si>
  <si>
    <t>宅配・裏物・流出</t>
  </si>
  <si>
    <t>無修正系</t>
  </si>
  <si>
    <t>発禁系</t>
  </si>
  <si>
    <t>投稿</t>
  </si>
  <si>
    <t>おもちゃ</t>
  </si>
  <si>
    <t>黒人男優</t>
  </si>
  <si>
    <t>その他</t>
  </si>
  <si>
    <t>ギャル</t>
  </si>
  <si>
    <t>イメージ</t>
  </si>
  <si>
    <t>AV未満</t>
  </si>
  <si>
    <t>一般作</t>
  </si>
  <si>
    <t>デビュー作品</t>
  </si>
  <si>
    <t>飲尿</t>
  </si>
  <si>
    <t>ごっくん</t>
  </si>
  <si>
    <t>もみエロ</t>
  </si>
  <si>
    <t>フィスト</t>
  </si>
  <si>
    <t>尻フェチ</t>
  </si>
  <si>
    <t>コスプレ</t>
  </si>
  <si>
    <t>DVDPG</t>
  </si>
  <si>
    <t>CFNM</t>
  </si>
  <si>
    <t>風俗嬢</t>
  </si>
  <si>
    <t>ｴｱｰﾌｧｯｸ</t>
  </si>
  <si>
    <t>浣腸</t>
  </si>
  <si>
    <t>電マ</t>
  </si>
  <si>
    <t>妊婦</t>
  </si>
  <si>
    <t>顔射</t>
  </si>
  <si>
    <t>美少女</t>
  </si>
  <si>
    <t>浴衣</t>
  </si>
  <si>
    <t>拘束</t>
  </si>
  <si>
    <t>羞恥</t>
  </si>
  <si>
    <t>輪姦</t>
  </si>
  <si>
    <t>クンニ</t>
  </si>
  <si>
    <t>制服</t>
  </si>
  <si>
    <t>触手</t>
  </si>
  <si>
    <t>巫女</t>
  </si>
  <si>
    <t>ネコミミ</t>
  </si>
  <si>
    <t>異物挿入</t>
  </si>
  <si>
    <t>複数話</t>
  </si>
  <si>
    <t>裸エプロン</t>
  </si>
  <si>
    <t>ニーソックス</t>
  </si>
  <si>
    <t>筋肉</t>
  </si>
  <si>
    <t>美乳</t>
  </si>
  <si>
    <t>クイズ</t>
  </si>
  <si>
    <t>アクション格闘</t>
  </si>
  <si>
    <t>アニメキャラクター</t>
  </si>
  <si>
    <t>お嬢様</t>
  </si>
  <si>
    <t>お姫様</t>
  </si>
  <si>
    <t>アンドロイド</t>
  </si>
  <si>
    <t>学園もの</t>
  </si>
  <si>
    <t>時代劇</t>
  </si>
  <si>
    <t>パロディ</t>
  </si>
  <si>
    <t>3D</t>
  </si>
  <si>
    <t>OL</t>
  </si>
  <si>
    <t>女将、女主人</t>
  </si>
  <si>
    <t>インストラクター</t>
  </si>
  <si>
    <t>キャンギャル</t>
  </si>
  <si>
    <t>コスプレイヤー</t>
  </si>
  <si>
    <t>スチュワーデス</t>
  </si>
  <si>
    <t>メイド</t>
  </si>
  <si>
    <t>モデル</t>
  </si>
  <si>
    <t>バスガイド</t>
  </si>
  <si>
    <t>看護婦</t>
  </si>
  <si>
    <t>女医</t>
  </si>
  <si>
    <t>女教師</t>
  </si>
  <si>
    <t>女子アナ</t>
  </si>
  <si>
    <t>花嫁、若妻</t>
  </si>
  <si>
    <t>格闘家</t>
  </si>
  <si>
    <t>家庭教師</t>
  </si>
  <si>
    <t>秘書</t>
  </si>
  <si>
    <t>令嬢</t>
  </si>
  <si>
    <t>未亡人</t>
  </si>
  <si>
    <t>お母さん</t>
  </si>
  <si>
    <t>お姉さん</t>
  </si>
  <si>
    <t>キャバ嬢</t>
  </si>
  <si>
    <t>フリーター</t>
  </si>
  <si>
    <t>その他学生</t>
  </si>
  <si>
    <t>ウェイトレス</t>
  </si>
  <si>
    <t>コンパニオン</t>
  </si>
  <si>
    <t>シスター</t>
  </si>
  <si>
    <t>不倫</t>
  </si>
  <si>
    <t>長身</t>
  </si>
  <si>
    <t>ミニ系</t>
  </si>
  <si>
    <t>めがね</t>
  </si>
  <si>
    <t>アジア女優</t>
  </si>
  <si>
    <t>白人女優</t>
  </si>
  <si>
    <t>ブルマ</t>
  </si>
  <si>
    <t>和服、喪服</t>
  </si>
  <si>
    <t>セーラー服</t>
  </si>
  <si>
    <t>ブレザー</t>
  </si>
  <si>
    <t>チャイナドレス</t>
  </si>
  <si>
    <t>パンスト</t>
  </si>
  <si>
    <t>ミニスカ</t>
  </si>
  <si>
    <t>水着</t>
  </si>
  <si>
    <t>スクール水着</t>
  </si>
  <si>
    <t>学生服</t>
  </si>
  <si>
    <t>ミニスカポリス</t>
  </si>
  <si>
    <t>ボディコン</t>
  </si>
  <si>
    <t>ランジェリー</t>
  </si>
  <si>
    <t>ボンテージ</t>
  </si>
  <si>
    <t>脚フェチ</t>
  </si>
  <si>
    <t>巨乳フェチ</t>
  </si>
  <si>
    <t>その他フェチ</t>
  </si>
  <si>
    <t>パンチラ</t>
  </si>
  <si>
    <t>局部アップ</t>
  </si>
  <si>
    <t>単体作品</t>
  </si>
  <si>
    <t>カーセックス</t>
  </si>
  <si>
    <t>妄想</t>
  </si>
  <si>
    <t>淫乱、ハード系</t>
  </si>
  <si>
    <t>特撮</t>
  </si>
  <si>
    <t>妹</t>
  </si>
  <si>
    <t>監禁</t>
  </si>
  <si>
    <t>脱糞</t>
  </si>
  <si>
    <t>ドラッグ</t>
  </si>
  <si>
    <t>ローター</t>
  </si>
  <si>
    <t>シックスナイン</t>
  </si>
  <si>
    <t>縛り</t>
  </si>
  <si>
    <t>3P、4P</t>
  </si>
  <si>
    <t>食糞</t>
  </si>
  <si>
    <t>クロマキー</t>
  </si>
  <si>
    <t>デジモ</t>
  </si>
  <si>
    <t>女戦士</t>
  </si>
  <si>
    <t>タレント</t>
  </si>
  <si>
    <t>義母</t>
  </si>
  <si>
    <t>ダンス</t>
  </si>
  <si>
    <t>足コキ</t>
  </si>
  <si>
    <t>くノ一</t>
  </si>
  <si>
    <t>騎乗位</t>
  </si>
  <si>
    <t>インタビュー</t>
  </si>
  <si>
    <t>指マン</t>
  </si>
  <si>
    <t>ルーズソックス</t>
  </si>
  <si>
    <t>覗き</t>
  </si>
  <si>
    <t>バニーガール</t>
  </si>
  <si>
    <t>ローション</t>
  </si>
  <si>
    <t>ツンデレ</t>
  </si>
  <si>
    <t>C学生</t>
  </si>
  <si>
    <t>ゴスロリ</t>
  </si>
  <si>
    <t>幼なじみ</t>
  </si>
  <si>
    <t>レオタード</t>
  </si>
  <si>
    <t>ドール</t>
  </si>
  <si>
    <t>レズキス</t>
  </si>
  <si>
    <t>主観</t>
  </si>
  <si>
    <t>催眠</t>
  </si>
  <si>
    <t>ドラマ</t>
  </si>
  <si>
    <t>奴隷</t>
  </si>
  <si>
    <t>ポルチオ</t>
  </si>
  <si>
    <t>芸能人</t>
  </si>
  <si>
    <t>即ハメ</t>
  </si>
  <si>
    <t>エステ</t>
  </si>
  <si>
    <t>逆ナン</t>
  </si>
  <si>
    <t>泥酔</t>
  </si>
  <si>
    <t>イタズラ</t>
  </si>
  <si>
    <t>カップル</t>
  </si>
  <si>
    <t>マッサージ</t>
  </si>
  <si>
    <t>顔面騎乗</t>
  </si>
  <si>
    <t>イラマチオ</t>
  </si>
  <si>
    <t>女装</t>
  </si>
  <si>
    <t>ギリモザ</t>
  </si>
  <si>
    <t>レースクィーン</t>
  </si>
  <si>
    <t>PCゲーム</t>
  </si>
  <si>
    <t>ゲロ</t>
  </si>
  <si>
    <t>超乳</t>
  </si>
  <si>
    <t>淫語</t>
  </si>
  <si>
    <t>アニメ</t>
  </si>
  <si>
    <t>拷問</t>
  </si>
  <si>
    <t>ドラマCD</t>
  </si>
  <si>
    <t>ゲーム</t>
  </si>
  <si>
    <t>原作コラボ</t>
  </si>
  <si>
    <t>ファン感謝・訪問</t>
  </si>
  <si>
    <t>女優ベスト・総集編</t>
  </si>
  <si>
    <t>16時間以上作品</t>
  </si>
  <si>
    <t>ハーレム</t>
  </si>
  <si>
    <t>早漏</t>
  </si>
  <si>
    <t>デカチン・巨根</t>
  </si>
  <si>
    <t>温泉</t>
  </si>
  <si>
    <t>M男</t>
  </si>
  <si>
    <t>汗だく</t>
  </si>
  <si>
    <t>アナルセックス</t>
  </si>
  <si>
    <t>日焼け</t>
  </si>
  <si>
    <t>巨尻</t>
  </si>
  <si>
    <t>ドキュメント</t>
  </si>
  <si>
    <t>パイパン</t>
  </si>
  <si>
    <t>ノーモザイク</t>
  </si>
  <si>
    <t>極モザ</t>
  </si>
  <si>
    <t>ベスト、総集編</t>
  </si>
  <si>
    <t>ナンパ</t>
  </si>
  <si>
    <t>くすぐり</t>
  </si>
  <si>
    <t>ショタ</t>
  </si>
  <si>
    <t>貧乳・微乳</t>
  </si>
  <si>
    <t>イメージビデオ</t>
  </si>
  <si>
    <t>アクション・格闘</t>
  </si>
  <si>
    <t>看護婦・ナース</t>
  </si>
  <si>
    <t>ミニ系・小柄</t>
  </si>
  <si>
    <t>体操着・ブルマ</t>
  </si>
  <si>
    <t>ドキュメンタリー</t>
  </si>
  <si>
    <t>競泳・スクール水着</t>
  </si>
  <si>
    <t>姉・妹</t>
  </si>
  <si>
    <t>ゲイ・ホモ</t>
  </si>
  <si>
    <t>縛り・緊縛</t>
  </si>
  <si>
    <t>女装・男の娘</t>
  </si>
  <si>
    <t>洋ピン・海外輸入</t>
  </si>
  <si>
    <t>アイドル・芸能人</t>
  </si>
  <si>
    <t>お嬢様・令嬢</t>
  </si>
  <si>
    <t>キャバ嬢・風俗嬢</t>
  </si>
  <si>
    <t>調教・奴隷</t>
  </si>
  <si>
    <t>和服・浴衣</t>
  </si>
  <si>
    <t>レイプ・強姦</t>
  </si>
  <si>
    <t>野外・露出</t>
  </si>
  <si>
    <t>盗撮・のぞき</t>
  </si>
  <si>
    <t>ネコミミ・獣系</t>
  </si>
  <si>
    <t>女捜査官</t>
  </si>
  <si>
    <t>鬼畜</t>
  </si>
  <si>
    <t>クスコ</t>
  </si>
  <si>
    <t>SF</t>
  </si>
  <si>
    <t>クラシック</t>
  </si>
  <si>
    <t>スポーツ</t>
  </si>
  <si>
    <t>セクシー</t>
  </si>
  <si>
    <t>着エロ</t>
  </si>
  <si>
    <t>Vシネマ</t>
  </si>
  <si>
    <t>ホラー</t>
  </si>
  <si>
    <t>残虐表現</t>
  </si>
  <si>
    <t>恋愛</t>
  </si>
  <si>
    <t>女性向け</t>
  </si>
  <si>
    <t>How To</t>
  </si>
  <si>
    <t>復刻</t>
  </si>
  <si>
    <t>4時間以上作品</t>
  </si>
  <si>
    <t>桃太郎</t>
  </si>
  <si>
    <t>(発売日)</t>
  </si>
  <si>
    <t>(レーベル)</t>
  </si>
  <si>
    <t>(定価)</t>
  </si>
  <si>
    <t>(卸値)</t>
  </si>
  <si>
    <t>(ジャンル)</t>
  </si>
  <si>
    <t>(品番)</t>
  </si>
  <si>
    <t>(タイトル)</t>
  </si>
  <si>
    <t>(パッケージ表記女優)</t>
  </si>
  <si>
    <t>(出演女優名)</t>
  </si>
  <si>
    <t>(監督)</t>
  </si>
  <si>
    <t>(本編)</t>
  </si>
  <si>
    <t>(特典映像)</t>
  </si>
  <si>
    <t>(デジ消し)</t>
  </si>
  <si>
    <t>エロティックモザイク</t>
  </si>
  <si>
    <t>(片面)</t>
  </si>
  <si>
    <t>（画面サイズ）</t>
  </si>
  <si>
    <t>（組数）</t>
  </si>
  <si>
    <t>（ケース種別）</t>
  </si>
  <si>
    <t>UPDATE item_list SET AJVS_num = '', AJVS_ym = '2015-06.D' WHERE ItemCD = 'GNP023';</t>
  </si>
  <si>
    <t>プラム</t>
  </si>
  <si>
    <t>POS</t>
  </si>
  <si>
    <t>レーベル</t>
  </si>
  <si>
    <t>パケ
表記</t>
  </si>
  <si>
    <t>出演
女優</t>
  </si>
  <si>
    <t>監督</t>
  </si>
  <si>
    <t>FM
Labコード</t>
  </si>
  <si>
    <t>時間(分)</t>
  </si>
  <si>
    <t>税込み価格</t>
  </si>
  <si>
    <t>税抜き価格</t>
  </si>
  <si>
    <t>ストーリー(全文100文字)</t>
  </si>
  <si>
    <t>Amazon
Text</t>
  </si>
  <si>
    <t>販売元</t>
  </si>
  <si>
    <t>注文〆日</t>
  </si>
  <si>
    <t>素人onlyプラム</t>
    <rPh sb="0" eb="4">
      <t>シロウトオン</t>
    </rPh>
    <phoneticPr fontId="15"/>
  </si>
  <si>
    <t>PS-092</t>
    <phoneticPr fontId="15"/>
  </si>
  <si>
    <t>セル＆レンタル</t>
    <phoneticPr fontId="15"/>
  </si>
  <si>
    <t>なし</t>
    <phoneticPr fontId="15"/>
  </si>
  <si>
    <t>若くて笑顔の眩しい彼女はまだ２０才。大学でキャンパスライフをエンジョイしているご様子。大学の学生連中は彼女と付き合うことを夢見てオナニーしてるかもしれないが、彼女はそんなイカ臭いガキとＳＥＸするより、カメラの前でSEXしてお金を貰うことを選んだんだ。ざまぁみろ若い野郎ども。知ってか知らずか２０才以上も年の離れたこの俺と出合って数分後にはＳＥＸするんですよ。年老いた俺のチンポをむしゃぶりついてずーっと舐めてるフェラチオ大好き彼女は、自分から「私、ドＭなんです」とカミングアウトしてきたぞ。目がトロ～ンとしてきて犯して欲しいオーラがビンビンだなぁ。よし、待ってましたドMチャン大好きです。俺は。華奢な身体に似合わぬプリンプリンのお尻をかっぽじってガッツリとパコパコしてアヘアへ言わしてやるぞ！！しかし、彼女の欲しがる体力が凄くてオジサンはバテバテになってしまったのだが、そんな俺のチンポを飽きずにしゃぶってる君は底なしのスケベチャンだね。すぐに復活しちゃうから俺も。２回戦行こうぜ、ベイビー。ケツを突き出しな。思いっきりイカせてやるから、思いっきりイカせておくれ。ＰＳ、君のフェラ顔はサイコーだったぜ！ＹＥＳ、パイパンお嬢様よ！</t>
    <phoneticPr fontId="15"/>
  </si>
  <si>
    <r>
      <t>新</t>
    </r>
    <r>
      <rPr>
        <sz val="11"/>
        <rFont val="ＭＳ Ｐゴシック"/>
        <family val="2"/>
        <charset val="1"/>
      </rPr>
      <t>B</t>
    </r>
    <r>
      <rPr>
        <sz val="12"/>
        <rFont val="ＭＳ Ｐゴシック"/>
        <family val="2"/>
        <charset val="1"/>
      </rPr>
      <t>級素人初撮り「お父さん、ごめんなさい」</t>
    </r>
    <phoneticPr fontId="15"/>
  </si>
  <si>
    <t>大田</t>
    <rPh sb="0" eb="2">
      <t>オオタ</t>
    </rPh>
    <phoneticPr fontId="15"/>
  </si>
  <si>
    <t>030047-100092</t>
    <phoneticPr fontId="15"/>
  </si>
  <si>
    <t>藤堂</t>
    <rPh sb="0" eb="2">
      <t>トウドウ</t>
    </rPh>
    <phoneticPr fontId="15"/>
  </si>
  <si>
    <t>無し</t>
    <rPh sb="0" eb="1">
      <t>ナ</t>
    </rPh>
    <phoneticPr fontId="15"/>
  </si>
  <si>
    <t>DVD5</t>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</si>
</sst>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yyyy&quot;年&quot;mm&quot;月&quot;dd&quot;日&quot;"/>
    <numFmt numFmtId="177" formatCode="0_);[Red]\(0\)"/>
    <numFmt numFmtId="178" formatCode="0_ "/>
    <numFmt numFmtId="179" formatCode="0_ ;[Red]\-0\ "/>
    <numFmt numFmtId="180" formatCode="yyyy/mm/dd"/>
  </numFmts>
  <fonts count="16" x14ac:knownFonts="1">
    <font>
      <sz val="11"/>
      <color rgb="FF000000"/>
      <name val="ＭＳ Ｐゴシック"/>
      <family val="2"/>
      <charset val="128"/>
    </font>
    <font>
      <sz val="20"/>
      <color rgb="FF000000"/>
      <name val="ＭＳ Ｐゴシック"/>
      <family val="2"/>
      <charset val="128"/>
    </font>
    <font>
      <sz val="14"/>
      <color rgb="FF000000"/>
      <name val="ＭＳ Ｐゴシック"/>
      <family val="2"/>
      <charset val="128"/>
    </font>
    <font>
      <sz val="16"/>
      <color rgb="FF000000"/>
      <name val="ＭＳ Ｐゴシック"/>
      <family val="2"/>
      <charset val="128"/>
    </font>
    <font>
      <sz val="12"/>
      <name val="ＭＳ Ｐゴシック"/>
      <family val="2"/>
      <charset val="1"/>
    </font>
    <font>
      <sz val="11"/>
      <name val="ＭＳ Ｐゴシック"/>
      <family val="2"/>
      <charset val="1"/>
    </font>
    <font>
      <sz val="11"/>
      <color rgb="FF000000"/>
      <name val="ＭＳ Ｐゴシック"/>
      <family val="2"/>
      <charset val="1"/>
    </font>
    <font>
      <b/>
      <sz val="9"/>
      <name val="ＭＳ Ｐゴシック"/>
      <family val="3"/>
      <charset val="128"/>
    </font>
    <font>
      <sz val="9"/>
      <name val="ＭＳ Ｐゴシック"/>
      <family val="3"/>
      <charset val="128"/>
    </font>
    <font>
      <b/>
      <sz val="12"/>
      <color rgb="FF000000"/>
      <name val="ＭＳ ゴシック"/>
      <family val="3"/>
      <charset val="128"/>
    </font>
    <font>
      <b/>
      <sz val="11"/>
      <name val="ＭＳ Ｐゴシック"/>
      <family val="3"/>
      <charset val="128"/>
    </font>
    <font>
      <b/>
      <sz val="11"/>
      <color rgb="FF000000"/>
      <name val="ＭＳ Ｐゴシック"/>
      <family val="3"/>
      <charset val="128"/>
    </font>
    <font>
      <b/>
      <sz val="8"/>
      <name val="ＭＳ Ｐゴシック"/>
      <family val="3"/>
      <charset val="128"/>
    </font>
    <font>
      <b/>
      <sz val="8"/>
      <color rgb="FF000000"/>
      <name val="ＭＳ ゴシック"/>
      <family val="3"/>
      <charset val="128"/>
    </font>
    <font>
      <b/>
      <sz val="14"/>
      <name val="ＭＳ Ｐゴシック"/>
      <family val="3"/>
      <charset val="128"/>
    </font>
    <font>
      <sz val="6"/>
      <name val="ＭＳ Ｐゴシック"/>
      <family val="2"/>
      <charset val="128"/>
    </font>
  </fonts>
  <fills count="6">
    <fill>
      <patternFill patternType="none"/>
    </fill>
    <fill>
      <patternFill patternType="gray125"/>
    </fill>
    <fill>
      <patternFill patternType="solid">
        <fgColor rgb="FFCCFFCC"/>
        <bgColor rgb="FFCCFFFF"/>
      </patternFill>
    </fill>
    <fill>
      <patternFill patternType="solid">
        <fgColor rgb="FFFFCCFF"/>
        <bgColor rgb="FFFFCC99"/>
      </patternFill>
    </fill>
    <fill>
      <patternFill patternType="solid">
        <fgColor rgb="FFFFFFFF"/>
        <bgColor rgb="FFFFFFCC"/>
      </patternFill>
    </fill>
    <fill>
      <patternFill patternType="solid">
        <fgColor rgb="FF9999FF"/>
        <bgColor rgb="FFCC99FF"/>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alignment vertical="center"/>
    </xf>
  </cellStyleXfs>
  <cellXfs count="66">
    <xf numFmtId="0" fontId="0" fillId="0" borderId="0" xfId="0" applyAlignment="1"/>
    <xf numFmtId="0" fontId="0" fillId="0" borderId="0" xfId="0" applyAlignment="1"/>
    <xf numFmtId="0" fontId="0" fillId="2" borderId="2" xfId="0" applyFont="1" applyFill="1" applyBorder="1" applyAlignment="1"/>
    <xf numFmtId="0" fontId="0" fillId="3" borderId="2" xfId="0" applyFill="1" applyBorder="1" applyAlignment="1"/>
    <xf numFmtId="0" fontId="0" fillId="2" borderId="2" xfId="0" applyFont="1" applyFill="1" applyBorder="1" applyAlignment="1">
      <alignment horizontal="center" vertical="center"/>
    </xf>
    <xf numFmtId="176" fontId="0" fillId="0" borderId="2" xfId="0" applyNumberFormat="1" applyBorder="1" applyAlignment="1"/>
    <xf numFmtId="0" fontId="0" fillId="0" borderId="2" xfId="0" applyBorder="1" applyAlignment="1"/>
    <xf numFmtId="0" fontId="0" fillId="0" borderId="2" xfId="0" applyFont="1" applyBorder="1" applyAlignment="1" applyProtection="1">
      <alignment vertical="center"/>
    </xf>
    <xf numFmtId="0" fontId="0" fillId="3" borderId="2" xfId="0" applyFont="1" applyFill="1" applyBorder="1" applyAlignment="1" applyProtection="1">
      <alignment vertical="center"/>
    </xf>
    <xf numFmtId="0" fontId="0" fillId="2" borderId="3" xfId="0" applyFont="1" applyFill="1" applyBorder="1" applyAlignment="1"/>
    <xf numFmtId="0" fontId="0" fillId="3" borderId="3" xfId="0" applyFill="1" applyBorder="1" applyAlignment="1"/>
    <xf numFmtId="0" fontId="0" fillId="3" borderId="0" xfId="0" applyFill="1" applyAlignment="1"/>
    <xf numFmtId="0" fontId="0" fillId="0" borderId="0" xfId="0" applyFont="1" applyAlignment="1"/>
    <xf numFmtId="0" fontId="7" fillId="4" borderId="2" xfId="0" applyFont="1" applyFill="1" applyBorder="1" applyAlignment="1">
      <alignment vertical="center"/>
    </xf>
    <xf numFmtId="176" fontId="8" fillId="4" borderId="2" xfId="0" applyNumberFormat="1" applyFont="1" applyFill="1" applyBorder="1" applyAlignment="1">
      <alignment vertical="center"/>
    </xf>
    <xf numFmtId="0" fontId="8" fillId="4" borderId="2" xfId="0" applyFont="1" applyFill="1" applyBorder="1" applyAlignment="1">
      <alignment vertical="center"/>
    </xf>
    <xf numFmtId="0" fontId="8" fillId="4" borderId="2" xfId="0" applyFont="1" applyFill="1" applyBorder="1" applyAlignment="1" applyProtection="1">
      <alignment vertical="center"/>
    </xf>
    <xf numFmtId="0" fontId="8" fillId="4" borderId="2" xfId="0" applyFont="1" applyFill="1" applyBorder="1" applyAlignment="1">
      <alignment horizontal="right" vertical="center"/>
    </xf>
    <xf numFmtId="0" fontId="8" fillId="4" borderId="4" xfId="0" applyFont="1" applyFill="1" applyBorder="1" applyAlignment="1">
      <alignment vertical="center"/>
    </xf>
    <xf numFmtId="0" fontId="7" fillId="4" borderId="5" xfId="0" applyFont="1" applyFill="1" applyBorder="1" applyAlignment="1">
      <alignment vertical="center"/>
    </xf>
    <xf numFmtId="20" fontId="8" fillId="4" borderId="2" xfId="0" applyNumberFormat="1" applyFont="1" applyFill="1" applyBorder="1" applyAlignment="1">
      <alignment vertical="center"/>
    </xf>
    <xf numFmtId="177" fontId="8" fillId="4" borderId="2" xfId="0" applyNumberFormat="1" applyFont="1" applyFill="1" applyBorder="1" applyAlignment="1">
      <alignment vertical="center"/>
    </xf>
    <xf numFmtId="178" fontId="0" fillId="5" borderId="2" xfId="0" applyNumberFormat="1" applyFont="1" applyFill="1" applyBorder="1" applyAlignment="1"/>
    <xf numFmtId="0" fontId="8" fillId="4" borderId="2" xfId="0" applyFont="1" applyFill="1" applyBorder="1" applyAlignment="1"/>
    <xf numFmtId="0" fontId="8" fillId="4" borderId="4" xfId="0" applyFont="1" applyFill="1" applyBorder="1" applyAlignment="1"/>
    <xf numFmtId="179" fontId="8" fillId="4" borderId="2" xfId="0" applyNumberFormat="1" applyFont="1" applyFill="1" applyBorder="1" applyAlignment="1">
      <alignment horizontal="right" vertical="center"/>
    </xf>
    <xf numFmtId="178" fontId="8" fillId="4" borderId="4" xfId="0" applyNumberFormat="1" applyFont="1" applyFill="1" applyBorder="1" applyAlignment="1">
      <alignment wrapText="1"/>
    </xf>
    <xf numFmtId="178" fontId="8" fillId="4" borderId="2" xfId="0" applyNumberFormat="1" applyFont="1" applyFill="1" applyBorder="1" applyAlignment="1"/>
    <xf numFmtId="0" fontId="8" fillId="4" borderId="0" xfId="0" applyFont="1" applyFill="1" applyAlignment="1"/>
    <xf numFmtId="0" fontId="9" fillId="0" borderId="2" xfId="0" applyFont="1" applyBorder="1" applyAlignment="1">
      <alignment horizontal="center" vertical="center" wrapText="1" shrinkToFit="1"/>
    </xf>
    <xf numFmtId="178" fontId="9" fillId="0" borderId="2" xfId="0" applyNumberFormat="1" applyFont="1" applyBorder="1" applyAlignment="1">
      <alignment horizontal="center" vertical="center" wrapText="1" shrinkToFit="1"/>
    </xf>
    <xf numFmtId="0" fontId="1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shrinkToFit="1"/>
    </xf>
    <xf numFmtId="0" fontId="12" fillId="0" borderId="2" xfId="0" applyFont="1" applyBorder="1" applyAlignment="1">
      <alignment horizontal="center" vertical="center" wrapText="1"/>
    </xf>
    <xf numFmtId="0" fontId="13" fillId="0" borderId="2" xfId="0" applyFont="1" applyBorder="1" applyAlignment="1" applyProtection="1">
      <alignment horizontal="center" vertical="center" wrapText="1" shrinkToFit="1"/>
    </xf>
    <xf numFmtId="0" fontId="13" fillId="0" borderId="2" xfId="0" applyFont="1" applyBorder="1" applyAlignment="1">
      <alignment horizontal="center" vertical="center" wrapText="1"/>
    </xf>
    <xf numFmtId="0" fontId="10" fillId="0" borderId="0" xfId="0" applyFont="1" applyBorder="1" applyAlignment="1">
      <alignment horizontal="center" vertical="center" wrapText="1"/>
    </xf>
    <xf numFmtId="0" fontId="14" fillId="0" borderId="0" xfId="0" applyFont="1" applyBorder="1" applyAlignment="1">
      <alignment horizontal="center" vertical="center" wrapText="1"/>
    </xf>
    <xf numFmtId="0" fontId="0" fillId="0" borderId="2" xfId="0" applyBorder="1" applyAlignment="1">
      <alignment vertical="center" wrapText="1"/>
    </xf>
    <xf numFmtId="177" fontId="0" fillId="0" borderId="2" xfId="0" applyNumberFormat="1" applyBorder="1" applyAlignment="1">
      <alignment vertical="center" wrapText="1"/>
    </xf>
    <xf numFmtId="0" fontId="0" fillId="0" borderId="2" xfId="0" applyFont="1" applyBorder="1" applyAlignment="1">
      <alignment vertical="center" wrapText="1"/>
    </xf>
    <xf numFmtId="0" fontId="0" fillId="0" borderId="2" xfId="0" applyBorder="1" applyAlignment="1">
      <alignment vertical="center" shrinkToFit="1"/>
    </xf>
    <xf numFmtId="0" fontId="0" fillId="0" borderId="2" xfId="0" applyFont="1" applyBorder="1" applyAlignment="1"/>
    <xf numFmtId="0" fontId="0" fillId="0" borderId="6" xfId="0" applyFont="1" applyBorder="1" applyAlignment="1"/>
    <xf numFmtId="38" fontId="0" fillId="0" borderId="6" xfId="0" applyNumberFormat="1" applyFont="1" applyBorder="1" applyAlignment="1">
      <alignment horizontal="left"/>
    </xf>
    <xf numFmtId="0" fontId="0" fillId="0" borderId="2" xfId="0" applyFont="1" applyBorder="1" applyAlignment="1" applyProtection="1">
      <alignment shrinkToFit="1"/>
      <protection locked="0"/>
    </xf>
    <xf numFmtId="20" fontId="0" fillId="0" borderId="2" xfId="0" applyNumberFormat="1" applyFont="1" applyBorder="1" applyAlignment="1" applyProtection="1">
      <alignment horizontal="right" shrinkToFit="1"/>
      <protection locked="0"/>
    </xf>
    <xf numFmtId="0" fontId="0" fillId="0" borderId="2" xfId="0" applyFont="1" applyBorder="1" applyAlignment="1" applyProtection="1">
      <alignment vertical="center"/>
      <protection locked="0"/>
    </xf>
    <xf numFmtId="0" fontId="0" fillId="0" borderId="2" xfId="0" applyFont="1" applyBorder="1" applyAlignment="1" applyProtection="1">
      <alignment horizontal="right"/>
    </xf>
    <xf numFmtId="0" fontId="0" fillId="0" borderId="2" xfId="0" applyBorder="1" applyAlignment="1">
      <alignment vertical="top" wrapText="1"/>
    </xf>
    <xf numFmtId="180" fontId="0" fillId="0" borderId="2" xfId="0" applyNumberFormat="1" applyFont="1" applyBorder="1" applyAlignment="1"/>
    <xf numFmtId="0" fontId="0" fillId="0" borderId="0" xfId="0" applyAlignment="1">
      <alignment horizontal="center" vertical="center"/>
    </xf>
    <xf numFmtId="178" fontId="0" fillId="0" borderId="2" xfId="0" applyNumberFormat="1" applyFont="1" applyBorder="1" applyAlignment="1" applyProtection="1">
      <alignment vertical="center"/>
    </xf>
    <xf numFmtId="0" fontId="1" fillId="0" borderId="0" xfId="0" applyFont="1" applyBorder="1" applyAlignment="1">
      <alignment horizontal="center" vertical="center"/>
    </xf>
    <xf numFmtId="0" fontId="2" fillId="0" borderId="1" xfId="0" applyFont="1" applyBorder="1" applyAlignment="1">
      <alignment horizontal="center" vertical="center"/>
    </xf>
    <xf numFmtId="0" fontId="0" fillId="0" borderId="2" xfId="0" applyBorder="1" applyAlignment="1">
      <alignment vertical="center"/>
    </xf>
    <xf numFmtId="0" fontId="3" fillId="0" borderId="0" xfId="0" applyFont="1" applyBorder="1" applyAlignment="1">
      <alignment horizontal="center" vertical="center"/>
    </xf>
    <xf numFmtId="0" fontId="4" fillId="0" borderId="2" xfId="0" applyFont="1" applyBorder="1" applyAlignment="1">
      <alignment vertical="center"/>
    </xf>
    <xf numFmtId="0" fontId="0" fillId="2" borderId="2" xfId="0" applyFont="1" applyFill="1" applyBorder="1" applyAlignment="1">
      <alignment vertical="center"/>
    </xf>
    <xf numFmtId="0" fontId="6" fillId="0" borderId="2" xfId="0" applyFont="1" applyBorder="1" applyAlignment="1">
      <alignment vertical="center" wrapText="1"/>
    </xf>
    <xf numFmtId="0" fontId="5" fillId="0" borderId="2" xfId="0" applyFont="1" applyBorder="1" applyAlignment="1">
      <alignment vertical="center" wrapText="1"/>
    </xf>
    <xf numFmtId="0" fontId="2" fillId="0" borderId="0" xfId="0" applyFont="1" applyBorder="1" applyAlignment="1">
      <alignment horizontal="center" vertical="center"/>
    </xf>
    <xf numFmtId="20" fontId="0" fillId="3" borderId="2" xfId="0" applyNumberFormat="1" applyFill="1" applyBorder="1" applyAlignment="1"/>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FF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5"/>
  <sheetViews>
    <sheetView tabSelected="1" zoomScale="110" zoomScaleNormal="110" workbookViewId="0">
      <selection activeCell="D20" sqref="D20"/>
    </sheetView>
  </sheetViews>
  <sheetFormatPr defaultRowHeight="13.5" x14ac:dyDescent="0.15"/>
  <cols>
    <col min="1" max="1" width="19.25" style="1"/>
    <col min="2" max="4" width="17" style="1"/>
    <col min="5" max="1025" width="8.625" style="1"/>
  </cols>
  <sheetData>
    <row r="1" spans="1:4" ht="24" x14ac:dyDescent="0.15">
      <c r="A1" s="56" t="s">
        <v>0</v>
      </c>
      <c r="B1" s="56"/>
      <c r="C1" s="56"/>
      <c r="D1" s="56"/>
    </row>
    <row r="3" spans="1:4" ht="17.25" x14ac:dyDescent="0.15">
      <c r="A3" s="57" t="s">
        <v>1</v>
      </c>
      <c r="B3" s="57"/>
      <c r="C3" s="57"/>
      <c r="D3" s="57"/>
    </row>
    <row r="4" spans="1:4" x14ac:dyDescent="0.15">
      <c r="A4" s="2" t="s">
        <v>2</v>
      </c>
      <c r="B4" s="3" t="s">
        <v>403</v>
      </c>
      <c r="C4" s="4" t="s">
        <v>3</v>
      </c>
      <c r="D4" s="5">
        <v>42231</v>
      </c>
    </row>
    <row r="5" spans="1:4" x14ac:dyDescent="0.15">
      <c r="A5" s="6"/>
      <c r="B5" s="4" t="s">
        <v>4</v>
      </c>
      <c r="C5" s="4" t="s">
        <v>5</v>
      </c>
      <c r="D5" s="4" t="s">
        <v>6</v>
      </c>
    </row>
    <row r="6" spans="1:4" x14ac:dyDescent="0.15">
      <c r="A6" s="2" t="s">
        <v>7</v>
      </c>
      <c r="B6" s="6" t="s">
        <v>404</v>
      </c>
      <c r="C6" s="6"/>
      <c r="D6" s="6"/>
    </row>
    <row r="7" spans="1:4" x14ac:dyDescent="0.15">
      <c r="A7" s="2" t="s">
        <v>8</v>
      </c>
      <c r="B7" s="55">
        <v>4560325067165</v>
      </c>
      <c r="C7" s="7"/>
      <c r="D7" s="7"/>
    </row>
    <row r="8" spans="1:4" x14ac:dyDescent="0.15">
      <c r="A8" s="2" t="s">
        <v>9</v>
      </c>
      <c r="B8" s="7"/>
      <c r="C8" s="7"/>
      <c r="D8" s="7"/>
    </row>
    <row r="9" spans="1:4" x14ac:dyDescent="0.15">
      <c r="A9" s="2" t="s">
        <v>10</v>
      </c>
      <c r="B9" s="7">
        <v>2980</v>
      </c>
      <c r="C9" s="2" t="s">
        <v>11</v>
      </c>
      <c r="D9" s="8">
        <f>IF(B9="","",ROUND(B9*1.08,0))</f>
        <v>3218</v>
      </c>
    </row>
    <row r="10" spans="1:4" x14ac:dyDescent="0.15">
      <c r="A10" s="2" t="s">
        <v>12</v>
      </c>
      <c r="B10" s="6">
        <v>1490</v>
      </c>
    </row>
    <row r="11" spans="1:4" x14ac:dyDescent="0.15">
      <c r="A11" s="2" t="s">
        <v>13</v>
      </c>
      <c r="B11" s="3" t="s">
        <v>405</v>
      </c>
    </row>
    <row r="12" spans="1:4" x14ac:dyDescent="0.15">
      <c r="A12" s="9" t="s">
        <v>14</v>
      </c>
      <c r="B12" s="10" t="s">
        <v>406</v>
      </c>
    </row>
    <row r="13" spans="1:4" ht="30.75" customHeight="1" x14ac:dyDescent="0.15">
      <c r="A13" s="2" t="s">
        <v>15</v>
      </c>
      <c r="B13" s="58"/>
      <c r="C13" s="58"/>
      <c r="D13" s="58"/>
    </row>
    <row r="15" spans="1:4" ht="17.25" x14ac:dyDescent="0.15">
      <c r="A15" s="57" t="s">
        <v>16</v>
      </c>
      <c r="B15" s="57"/>
      <c r="C15" s="57"/>
      <c r="D15" s="57"/>
    </row>
    <row r="16" spans="1:4" x14ac:dyDescent="0.15">
      <c r="A16" s="2" t="s">
        <v>17</v>
      </c>
      <c r="B16" s="6"/>
      <c r="C16" s="2" t="s">
        <v>18</v>
      </c>
      <c r="D16" s="3"/>
    </row>
    <row r="17" spans="1:4" x14ac:dyDescent="0.15">
      <c r="A17" s="2" t="s">
        <v>19</v>
      </c>
      <c r="B17" s="3"/>
      <c r="C17" s="2" t="s">
        <v>20</v>
      </c>
      <c r="D17" s="3"/>
    </row>
    <row r="18" spans="1:4" x14ac:dyDescent="0.15">
      <c r="A18" s="2" t="s">
        <v>21</v>
      </c>
      <c r="B18" s="3"/>
      <c r="C18" s="2" t="s">
        <v>22</v>
      </c>
      <c r="D18" s="6"/>
    </row>
    <row r="19" spans="1:4" x14ac:dyDescent="0.15">
      <c r="A19" s="2" t="s">
        <v>23</v>
      </c>
      <c r="B19" s="6"/>
      <c r="C19" s="2" t="s">
        <v>24</v>
      </c>
      <c r="D19" s="6"/>
    </row>
    <row r="20" spans="1:4" x14ac:dyDescent="0.15">
      <c r="A20" s="2" t="s">
        <v>25</v>
      </c>
      <c r="B20" s="6" t="s">
        <v>411</v>
      </c>
      <c r="C20" s="2" t="s">
        <v>26</v>
      </c>
      <c r="D20" s="6" t="s">
        <v>409</v>
      </c>
    </row>
    <row r="21" spans="1:4" x14ac:dyDescent="0.15">
      <c r="A21" s="2" t="s">
        <v>27</v>
      </c>
      <c r="B21" s="6" t="s">
        <v>410</v>
      </c>
    </row>
    <row r="22" spans="1:4" x14ac:dyDescent="0.15">
      <c r="A22" s="2" t="s">
        <v>28</v>
      </c>
      <c r="B22" s="3" t="s">
        <v>413</v>
      </c>
      <c r="C22" s="2" t="s">
        <v>29</v>
      </c>
      <c r="D22" s="3" t="s">
        <v>412</v>
      </c>
    </row>
    <row r="23" spans="1:4" x14ac:dyDescent="0.15">
      <c r="A23" s="2" t="s">
        <v>30</v>
      </c>
      <c r="B23" s="65">
        <v>0.67291666666666661</v>
      </c>
    </row>
    <row r="24" spans="1:4" x14ac:dyDescent="0.15">
      <c r="A24" s="2" t="s">
        <v>31</v>
      </c>
      <c r="B24" s="6">
        <v>120</v>
      </c>
      <c r="C24" s="2" t="s">
        <v>32</v>
      </c>
      <c r="D24" s="6"/>
    </row>
    <row r="25" spans="1:4" x14ac:dyDescent="0.15">
      <c r="A25" s="9" t="s">
        <v>33</v>
      </c>
      <c r="B25" s="10">
        <f>IF(B24+D24=0,"",SUM(B24,D24))</f>
        <v>120</v>
      </c>
    </row>
    <row r="26" spans="1:4" ht="32.25" customHeight="1" x14ac:dyDescent="0.15">
      <c r="A26" s="2" t="s">
        <v>34</v>
      </c>
      <c r="B26" s="58"/>
      <c r="C26" s="58"/>
      <c r="D26" s="58"/>
    </row>
    <row r="28" spans="1:4" ht="18.75" x14ac:dyDescent="0.15">
      <c r="A28" s="59" t="s">
        <v>35</v>
      </c>
      <c r="B28" s="59"/>
      <c r="C28" s="59"/>
      <c r="D28" s="59"/>
    </row>
    <row r="29" spans="1:4" x14ac:dyDescent="0.15">
      <c r="A29" s="2" t="s">
        <v>36</v>
      </c>
      <c r="B29" s="58" t="s">
        <v>37</v>
      </c>
      <c r="C29" s="58"/>
      <c r="D29" s="58"/>
    </row>
    <row r="30" spans="1:4" ht="14.25" x14ac:dyDescent="0.15">
      <c r="A30" s="2" t="s">
        <v>38</v>
      </c>
      <c r="B30" s="60" t="s">
        <v>408</v>
      </c>
      <c r="C30" s="60"/>
      <c r="D30" s="60"/>
    </row>
    <row r="31" spans="1:4" x14ac:dyDescent="0.15">
      <c r="A31" s="2" t="s">
        <v>39</v>
      </c>
      <c r="B31" s="58" t="s">
        <v>40</v>
      </c>
      <c r="C31" s="58"/>
      <c r="D31" s="58"/>
    </row>
    <row r="32" spans="1:4" x14ac:dyDescent="0.15">
      <c r="A32" s="2" t="s">
        <v>41</v>
      </c>
      <c r="B32" s="58" t="s">
        <v>42</v>
      </c>
      <c r="C32" s="58"/>
      <c r="D32" s="58"/>
    </row>
    <row r="33" spans="1:5" x14ac:dyDescent="0.15">
      <c r="A33" s="2" t="s">
        <v>43</v>
      </c>
      <c r="B33" s="58" t="s">
        <v>42</v>
      </c>
      <c r="C33" s="58"/>
      <c r="D33" s="58"/>
    </row>
    <row r="34" spans="1:5" x14ac:dyDescent="0.15">
      <c r="A34" s="2" t="s">
        <v>44</v>
      </c>
      <c r="B34" s="58" t="s">
        <v>42</v>
      </c>
      <c r="C34" s="58"/>
      <c r="D34" s="58"/>
    </row>
    <row r="35" spans="1:5" x14ac:dyDescent="0.15">
      <c r="A35" s="2" t="s">
        <v>45</v>
      </c>
      <c r="B35" s="3" t="s">
        <v>46</v>
      </c>
      <c r="C35" s="2" t="s">
        <v>47</v>
      </c>
      <c r="D35" s="6" t="s">
        <v>48</v>
      </c>
    </row>
    <row r="36" spans="1:5" x14ac:dyDescent="0.15">
      <c r="A36" s="61" t="s">
        <v>49</v>
      </c>
      <c r="B36" s="3" t="s">
        <v>50</v>
      </c>
      <c r="C36" s="3" t="s">
        <v>51</v>
      </c>
      <c r="D36" s="3" t="s">
        <v>52</v>
      </c>
    </row>
    <row r="37" spans="1:5" x14ac:dyDescent="0.15">
      <c r="A37" s="61"/>
      <c r="B37" s="3" t="s">
        <v>53</v>
      </c>
      <c r="C37" s="3"/>
    </row>
    <row r="39" spans="1:5" ht="17.25" x14ac:dyDescent="0.15">
      <c r="A39" s="64" t="s">
        <v>54</v>
      </c>
      <c r="B39" s="64"/>
      <c r="C39" s="64"/>
      <c r="D39" s="64"/>
    </row>
    <row r="40" spans="1:5" ht="42.75" customHeight="1" x14ac:dyDescent="0.15">
      <c r="A40" s="61" t="s">
        <v>55</v>
      </c>
      <c r="B40" s="63" t="s">
        <v>56</v>
      </c>
      <c r="C40" s="63"/>
      <c r="D40" s="63"/>
    </row>
    <row r="41" spans="1:5" ht="42.75" customHeight="1" x14ac:dyDescent="0.15">
      <c r="A41" s="61"/>
      <c r="B41" s="63"/>
      <c r="C41" s="63"/>
      <c r="D41" s="63"/>
      <c r="E41" s="11" t="str">
        <f>IF(B40="","",LEN(B40)&amp;"文字")</f>
        <v>96文字</v>
      </c>
    </row>
    <row r="42" spans="1:5" ht="42.75" customHeight="1" x14ac:dyDescent="0.15">
      <c r="A42" s="61" t="s">
        <v>57</v>
      </c>
      <c r="B42" s="62" t="s">
        <v>56</v>
      </c>
      <c r="C42" s="62"/>
      <c r="D42" s="62"/>
    </row>
    <row r="43" spans="1:5" ht="42.75" customHeight="1" x14ac:dyDescent="0.15">
      <c r="A43" s="61"/>
      <c r="B43" s="62"/>
      <c r="C43" s="62"/>
      <c r="D43" s="62"/>
      <c r="E43" s="11" t="str">
        <f>IF(B42="","",LEN(B42)&amp;"文字")</f>
        <v>96文字</v>
      </c>
    </row>
    <row r="44" spans="1:5" ht="164.25" customHeight="1" x14ac:dyDescent="0.15">
      <c r="A44" s="61" t="s">
        <v>58</v>
      </c>
      <c r="B44" s="63" t="s">
        <v>407</v>
      </c>
      <c r="C44" s="63"/>
      <c r="D44" s="63"/>
    </row>
    <row r="45" spans="1:5" ht="164.25" customHeight="1" x14ac:dyDescent="0.15">
      <c r="A45" s="61"/>
      <c r="B45" s="63"/>
      <c r="C45" s="63"/>
      <c r="D45" s="63"/>
      <c r="E45" s="11" t="str">
        <f>IF(B44="","",LEN(B44)&amp;"文字")</f>
        <v>514文字</v>
      </c>
    </row>
  </sheetData>
  <mergeCells count="20">
    <mergeCell ref="A42:A43"/>
    <mergeCell ref="B42:D43"/>
    <mergeCell ref="A44:A45"/>
    <mergeCell ref="B44:D45"/>
    <mergeCell ref="B33:D33"/>
    <mergeCell ref="B34:D34"/>
    <mergeCell ref="A36:A37"/>
    <mergeCell ref="A39:D39"/>
    <mergeCell ref="A40:A41"/>
    <mergeCell ref="B40:D41"/>
    <mergeCell ref="A28:D28"/>
    <mergeCell ref="B29:D29"/>
    <mergeCell ref="B30:D30"/>
    <mergeCell ref="B31:D31"/>
    <mergeCell ref="B32:D32"/>
    <mergeCell ref="A1:D1"/>
    <mergeCell ref="A3:D3"/>
    <mergeCell ref="B13:D13"/>
    <mergeCell ref="A15:D15"/>
    <mergeCell ref="B26:D26"/>
  </mergeCells>
  <phoneticPr fontId="15"/>
  <pageMargins left="0.7" right="0.7" top="0.75" bottom="0.7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80"/>
  <sheetViews>
    <sheetView zoomScale="110" zoomScaleNormal="110" workbookViewId="0">
      <selection activeCell="O280" sqref="O280"/>
    </sheetView>
  </sheetViews>
  <sheetFormatPr defaultRowHeight="13.5" x14ac:dyDescent="0.15"/>
  <cols>
    <col min="1" max="1" width="17.375" style="1"/>
    <col min="2" max="6" width="8.625" style="1"/>
    <col min="7" max="7" width="9.625" style="1"/>
    <col min="8" max="1025" width="8.625" style="1"/>
  </cols>
  <sheetData>
    <row r="1" spans="1:15" x14ac:dyDescent="0.15">
      <c r="A1" s="1" t="s">
        <v>2</v>
      </c>
      <c r="B1" s="1" t="s">
        <v>13</v>
      </c>
      <c r="C1" s="1" t="s">
        <v>14</v>
      </c>
      <c r="D1" s="1" t="s">
        <v>19</v>
      </c>
      <c r="E1" s="1" t="s">
        <v>20</v>
      </c>
      <c r="F1" s="1" t="s">
        <v>21</v>
      </c>
      <c r="G1" s="1" t="s">
        <v>59</v>
      </c>
      <c r="H1" s="1" t="s">
        <v>12</v>
      </c>
      <c r="I1" s="1" t="s">
        <v>28</v>
      </c>
      <c r="J1" s="1" t="s">
        <v>30</v>
      </c>
      <c r="K1" s="1" t="s">
        <v>18</v>
      </c>
      <c r="L1" s="1" t="s">
        <v>45</v>
      </c>
      <c r="M1" s="1" t="s">
        <v>60</v>
      </c>
      <c r="N1" s="1" t="s">
        <v>61</v>
      </c>
    </row>
    <row r="2" spans="1:15" x14ac:dyDescent="0.15">
      <c r="A2" s="1" t="s">
        <v>62</v>
      </c>
      <c r="B2" s="1" t="s">
        <v>63</v>
      </c>
      <c r="C2" s="1" t="s">
        <v>64</v>
      </c>
      <c r="D2" s="1" t="s">
        <v>65</v>
      </c>
      <c r="E2" s="1" t="s">
        <v>66</v>
      </c>
      <c r="F2" s="1" t="s">
        <v>67</v>
      </c>
      <c r="G2" s="1">
        <v>1995</v>
      </c>
      <c r="H2" s="1">
        <v>1257</v>
      </c>
      <c r="I2" s="1" t="s">
        <v>68</v>
      </c>
      <c r="J2" s="12" t="s">
        <v>69</v>
      </c>
      <c r="K2" s="1" t="s">
        <v>70</v>
      </c>
      <c r="L2" s="1" t="s">
        <v>71</v>
      </c>
      <c r="M2" s="12">
        <v>101</v>
      </c>
      <c r="N2" s="12" t="s">
        <v>72</v>
      </c>
      <c r="O2" s="1" t="str">
        <f t="shared" ref="O2:O65" si="0">CONCATENATE(M2," ",N2)</f>
        <v>101 レイプ</v>
      </c>
    </row>
    <row r="3" spans="1:15" x14ac:dyDescent="0.15">
      <c r="A3" s="1" t="s">
        <v>73</v>
      </c>
      <c r="B3" s="1" t="s">
        <v>74</v>
      </c>
      <c r="C3" s="1" t="s">
        <v>75</v>
      </c>
      <c r="D3" s="1" t="s">
        <v>76</v>
      </c>
      <c r="E3" s="1" t="s">
        <v>77</v>
      </c>
      <c r="F3" s="1" t="s">
        <v>78</v>
      </c>
      <c r="G3" s="1">
        <v>2480</v>
      </c>
      <c r="H3" s="1">
        <v>1257</v>
      </c>
      <c r="I3" s="1" t="s">
        <v>79</v>
      </c>
      <c r="J3" s="12" t="s">
        <v>80</v>
      </c>
      <c r="K3" s="1" t="s">
        <v>81</v>
      </c>
      <c r="L3" s="1" t="s">
        <v>82</v>
      </c>
      <c r="M3" s="12">
        <v>102</v>
      </c>
      <c r="N3" s="12" t="s">
        <v>83</v>
      </c>
      <c r="O3" s="1" t="str">
        <f t="shared" si="0"/>
        <v>102 盗撮</v>
      </c>
    </row>
    <row r="4" spans="1:15" x14ac:dyDescent="0.15">
      <c r="A4" s="1" t="s">
        <v>84</v>
      </c>
      <c r="B4" s="1" t="s">
        <v>85</v>
      </c>
      <c r="F4" s="1" t="s">
        <v>86</v>
      </c>
      <c r="G4" s="1">
        <v>2980</v>
      </c>
      <c r="H4" s="1">
        <v>1788</v>
      </c>
      <c r="I4" s="1" t="s">
        <v>87</v>
      </c>
      <c r="K4" s="1" t="s">
        <v>88</v>
      </c>
      <c r="L4" s="1" t="s">
        <v>89</v>
      </c>
      <c r="M4" s="12">
        <v>103</v>
      </c>
      <c r="N4" s="12" t="s">
        <v>90</v>
      </c>
      <c r="O4" s="1" t="str">
        <f t="shared" si="0"/>
        <v>103 痴漢</v>
      </c>
    </row>
    <row r="5" spans="1:15" x14ac:dyDescent="0.15">
      <c r="G5" s="1">
        <v>3980</v>
      </c>
      <c r="H5" s="1">
        <v>2388</v>
      </c>
      <c r="I5" s="1" t="s">
        <v>91</v>
      </c>
      <c r="K5" s="1" t="s">
        <v>92</v>
      </c>
      <c r="L5" s="1" t="s">
        <v>93</v>
      </c>
      <c r="M5" s="12">
        <v>104</v>
      </c>
      <c r="N5" s="12" t="s">
        <v>94</v>
      </c>
      <c r="O5" s="1" t="str">
        <f t="shared" si="0"/>
        <v>104 乱交</v>
      </c>
    </row>
    <row r="6" spans="1:15" x14ac:dyDescent="0.15">
      <c r="G6" s="1">
        <v>4500</v>
      </c>
      <c r="H6" s="1">
        <v>2700</v>
      </c>
      <c r="I6" s="1" t="s">
        <v>95</v>
      </c>
      <c r="L6" s="1" t="s">
        <v>96</v>
      </c>
      <c r="M6" s="12">
        <v>108</v>
      </c>
      <c r="N6" s="12" t="s">
        <v>97</v>
      </c>
      <c r="O6" s="1" t="str">
        <f t="shared" si="0"/>
        <v>108 近親相姦</v>
      </c>
    </row>
    <row r="7" spans="1:15" x14ac:dyDescent="0.15">
      <c r="G7" s="1">
        <v>4980</v>
      </c>
      <c r="H7" s="1">
        <v>2988</v>
      </c>
      <c r="I7" s="1" t="s">
        <v>86</v>
      </c>
      <c r="L7" s="1" t="s">
        <v>98</v>
      </c>
      <c r="M7" s="12">
        <v>110</v>
      </c>
      <c r="N7" s="12" t="s">
        <v>99</v>
      </c>
      <c r="O7" s="1" t="str">
        <f t="shared" si="0"/>
        <v>110 SM</v>
      </c>
    </row>
    <row r="8" spans="1:15" x14ac:dyDescent="0.15">
      <c r="G8" s="1">
        <v>6000</v>
      </c>
      <c r="H8" s="1">
        <v>3600</v>
      </c>
      <c r="L8" s="1" t="s">
        <v>100</v>
      </c>
      <c r="M8" s="12">
        <v>111</v>
      </c>
      <c r="N8" s="12" t="s">
        <v>101</v>
      </c>
      <c r="O8" s="1" t="str">
        <f t="shared" si="0"/>
        <v>111 レズ</v>
      </c>
    </row>
    <row r="9" spans="1:15" x14ac:dyDescent="0.15">
      <c r="G9" s="1">
        <v>7405</v>
      </c>
      <c r="H9" s="1">
        <v>5184</v>
      </c>
      <c r="L9" s="1" t="s">
        <v>102</v>
      </c>
      <c r="M9" s="12">
        <v>113</v>
      </c>
      <c r="N9" s="12" t="s">
        <v>103</v>
      </c>
      <c r="O9" s="1" t="str">
        <f t="shared" si="0"/>
        <v>113 フェラ</v>
      </c>
    </row>
    <row r="10" spans="1:15" x14ac:dyDescent="0.15">
      <c r="G10" s="1">
        <v>9257</v>
      </c>
      <c r="H10" s="1">
        <v>6480</v>
      </c>
      <c r="M10" s="12">
        <v>114</v>
      </c>
      <c r="N10" s="12" t="s">
        <v>104</v>
      </c>
      <c r="O10" s="1" t="str">
        <f t="shared" si="0"/>
        <v>114 潮吹き</v>
      </c>
    </row>
    <row r="11" spans="1:15" x14ac:dyDescent="0.15">
      <c r="M11" s="12">
        <v>115</v>
      </c>
      <c r="N11" s="12" t="s">
        <v>105</v>
      </c>
      <c r="O11" s="1" t="str">
        <f t="shared" si="0"/>
        <v>115 放尿</v>
      </c>
    </row>
    <row r="12" spans="1:15" x14ac:dyDescent="0.15">
      <c r="M12" s="12">
        <v>116</v>
      </c>
      <c r="N12" s="12" t="s">
        <v>106</v>
      </c>
      <c r="O12" s="1" t="str">
        <f t="shared" si="0"/>
        <v>116 スカトロ</v>
      </c>
    </row>
    <row r="13" spans="1:15" x14ac:dyDescent="0.15">
      <c r="M13" s="12">
        <v>117</v>
      </c>
      <c r="N13" s="12" t="s">
        <v>107</v>
      </c>
      <c r="O13" s="1" t="str">
        <f t="shared" si="0"/>
        <v>117 オナニー</v>
      </c>
    </row>
    <row r="14" spans="1:15" x14ac:dyDescent="0.15">
      <c r="M14" s="12">
        <v>118</v>
      </c>
      <c r="N14" s="12" t="s">
        <v>51</v>
      </c>
      <c r="O14" s="1" t="str">
        <f t="shared" si="0"/>
        <v>118 ハメ撮り</v>
      </c>
    </row>
    <row r="15" spans="1:15" x14ac:dyDescent="0.15">
      <c r="M15" s="12">
        <v>119</v>
      </c>
      <c r="N15" s="12" t="s">
        <v>108</v>
      </c>
      <c r="O15" s="1" t="str">
        <f t="shared" si="0"/>
        <v>119 童貞</v>
      </c>
    </row>
    <row r="16" spans="1:15" x14ac:dyDescent="0.15">
      <c r="M16" s="12">
        <v>121</v>
      </c>
      <c r="N16" s="12" t="s">
        <v>109</v>
      </c>
      <c r="O16" s="1" t="str">
        <f t="shared" si="0"/>
        <v>121 露出</v>
      </c>
    </row>
    <row r="17" spans="13:15" x14ac:dyDescent="0.15">
      <c r="M17" s="12">
        <v>122</v>
      </c>
      <c r="N17" s="12" t="s">
        <v>110</v>
      </c>
      <c r="O17" s="1" t="str">
        <f t="shared" si="0"/>
        <v>122 ゲイ</v>
      </c>
    </row>
    <row r="18" spans="13:15" x14ac:dyDescent="0.15">
      <c r="M18" s="12">
        <v>123</v>
      </c>
      <c r="N18" s="12" t="s">
        <v>111</v>
      </c>
      <c r="O18" s="1" t="str">
        <f t="shared" si="0"/>
        <v>123 獣系</v>
      </c>
    </row>
    <row r="19" spans="13:15" x14ac:dyDescent="0.15">
      <c r="M19" s="12">
        <v>124</v>
      </c>
      <c r="N19" s="12" t="s">
        <v>112</v>
      </c>
      <c r="O19" s="1" t="str">
        <f t="shared" si="0"/>
        <v>124 手コキ</v>
      </c>
    </row>
    <row r="20" spans="13:15" x14ac:dyDescent="0.15">
      <c r="M20" s="12">
        <v>125</v>
      </c>
      <c r="N20" s="12" t="s">
        <v>113</v>
      </c>
      <c r="O20" s="1" t="str">
        <f t="shared" si="0"/>
        <v>125 野外</v>
      </c>
    </row>
    <row r="21" spans="13:15" x14ac:dyDescent="0.15">
      <c r="M21" s="12">
        <v>126</v>
      </c>
      <c r="N21" s="12" t="s">
        <v>114</v>
      </c>
      <c r="O21" s="1" t="str">
        <f t="shared" si="0"/>
        <v>126 パイズリ</v>
      </c>
    </row>
    <row r="22" spans="13:15" x14ac:dyDescent="0.15">
      <c r="M22" s="12">
        <v>127</v>
      </c>
      <c r="N22" s="12" t="s">
        <v>115</v>
      </c>
      <c r="O22" s="1" t="str">
        <f t="shared" si="0"/>
        <v>127 ノーマル</v>
      </c>
    </row>
    <row r="23" spans="13:15" x14ac:dyDescent="0.15">
      <c r="M23" s="12">
        <v>128</v>
      </c>
      <c r="N23" s="12" t="s">
        <v>116</v>
      </c>
      <c r="O23" s="1" t="str">
        <f t="shared" si="0"/>
        <v>128 中出し</v>
      </c>
    </row>
    <row r="24" spans="13:15" x14ac:dyDescent="0.15">
      <c r="M24" s="12">
        <v>129</v>
      </c>
      <c r="N24" s="12" t="s">
        <v>117</v>
      </c>
      <c r="O24" s="1" t="str">
        <f t="shared" si="0"/>
        <v>129 アナル</v>
      </c>
    </row>
    <row r="25" spans="13:15" x14ac:dyDescent="0.15">
      <c r="M25" s="12">
        <v>131</v>
      </c>
      <c r="N25" s="12" t="s">
        <v>118</v>
      </c>
      <c r="O25" s="1" t="str">
        <f t="shared" si="0"/>
        <v>131 ぶっかけ</v>
      </c>
    </row>
    <row r="26" spans="13:15" x14ac:dyDescent="0.15">
      <c r="M26" s="12">
        <v>132</v>
      </c>
      <c r="N26" s="12" t="s">
        <v>119</v>
      </c>
      <c r="O26" s="1" t="str">
        <f t="shared" si="0"/>
        <v>132 凌辱</v>
      </c>
    </row>
    <row r="27" spans="13:15" x14ac:dyDescent="0.15">
      <c r="M27" s="12">
        <v>133</v>
      </c>
      <c r="N27" s="12" t="s">
        <v>120</v>
      </c>
      <c r="O27" s="1" t="str">
        <f t="shared" si="0"/>
        <v>133 ふたなり</v>
      </c>
    </row>
    <row r="28" spans="13:15" x14ac:dyDescent="0.15">
      <c r="M28" s="12">
        <v>134</v>
      </c>
      <c r="N28" s="12" t="s">
        <v>121</v>
      </c>
      <c r="O28" s="1" t="str">
        <f t="shared" si="0"/>
        <v>134 喰い込み</v>
      </c>
    </row>
    <row r="29" spans="13:15" x14ac:dyDescent="0.15">
      <c r="M29" s="12">
        <v>135</v>
      </c>
      <c r="N29" s="12" t="s">
        <v>122</v>
      </c>
      <c r="O29" s="1" t="str">
        <f t="shared" si="0"/>
        <v>135 浴尿</v>
      </c>
    </row>
    <row r="30" spans="13:15" x14ac:dyDescent="0.15">
      <c r="M30" s="12">
        <v>136</v>
      </c>
      <c r="N30" s="12" t="s">
        <v>123</v>
      </c>
      <c r="O30" s="1" t="str">
        <f t="shared" si="0"/>
        <v>136 調教</v>
      </c>
    </row>
    <row r="31" spans="13:15" x14ac:dyDescent="0.15">
      <c r="M31" s="12">
        <v>201</v>
      </c>
      <c r="N31" s="12" t="s">
        <v>124</v>
      </c>
      <c r="O31" s="1" t="str">
        <f t="shared" si="0"/>
        <v>201 ロリ系</v>
      </c>
    </row>
    <row r="32" spans="13:15" x14ac:dyDescent="0.15">
      <c r="M32" s="12">
        <v>202</v>
      </c>
      <c r="N32" s="12" t="s">
        <v>125</v>
      </c>
      <c r="O32" s="1" t="str">
        <f t="shared" si="0"/>
        <v>202 女子校生</v>
      </c>
    </row>
    <row r="33" spans="13:15" x14ac:dyDescent="0.15">
      <c r="M33" s="12">
        <v>203</v>
      </c>
      <c r="N33" s="12" t="s">
        <v>46</v>
      </c>
      <c r="O33" s="1" t="str">
        <f t="shared" si="0"/>
        <v>203 女子大生</v>
      </c>
    </row>
    <row r="34" spans="13:15" x14ac:dyDescent="0.15">
      <c r="M34" s="12">
        <v>204</v>
      </c>
      <c r="N34" s="12" t="s">
        <v>126</v>
      </c>
      <c r="O34" s="1" t="str">
        <f t="shared" si="0"/>
        <v>204 コギャル</v>
      </c>
    </row>
    <row r="35" spans="13:15" x14ac:dyDescent="0.15">
      <c r="M35" s="12">
        <v>205</v>
      </c>
      <c r="N35" s="12" t="s">
        <v>127</v>
      </c>
      <c r="O35" s="1" t="str">
        <f t="shared" si="0"/>
        <v>205 人妻</v>
      </c>
    </row>
    <row r="36" spans="13:15" x14ac:dyDescent="0.15">
      <c r="M36" s="12">
        <v>206</v>
      </c>
      <c r="N36" s="12" t="s">
        <v>128</v>
      </c>
      <c r="O36" s="1" t="str">
        <f t="shared" si="0"/>
        <v>206 熟女</v>
      </c>
    </row>
    <row r="37" spans="13:15" x14ac:dyDescent="0.15">
      <c r="M37" s="12">
        <v>207</v>
      </c>
      <c r="N37" s="12" t="s">
        <v>50</v>
      </c>
      <c r="O37" s="1" t="str">
        <f t="shared" si="0"/>
        <v>207 素人</v>
      </c>
    </row>
    <row r="38" spans="13:15" x14ac:dyDescent="0.15">
      <c r="M38" s="12">
        <v>208</v>
      </c>
      <c r="N38" s="12" t="s">
        <v>129</v>
      </c>
      <c r="O38" s="1" t="str">
        <f t="shared" si="0"/>
        <v>208 職業色々</v>
      </c>
    </row>
    <row r="39" spans="13:15" x14ac:dyDescent="0.15">
      <c r="M39" s="12">
        <v>209</v>
      </c>
      <c r="N39" s="12" t="s">
        <v>130</v>
      </c>
      <c r="O39" s="1" t="str">
        <f t="shared" si="0"/>
        <v>209 処女</v>
      </c>
    </row>
    <row r="40" spans="13:15" x14ac:dyDescent="0.15">
      <c r="M40" s="12">
        <v>210</v>
      </c>
      <c r="N40" s="12" t="s">
        <v>131</v>
      </c>
      <c r="O40" s="1" t="str">
        <f t="shared" si="0"/>
        <v>210 不特定</v>
      </c>
    </row>
    <row r="41" spans="13:15" x14ac:dyDescent="0.15">
      <c r="M41" s="12">
        <v>211</v>
      </c>
      <c r="N41" s="12" t="s">
        <v>132</v>
      </c>
      <c r="O41" s="1" t="str">
        <f t="shared" si="0"/>
        <v>211 女優物</v>
      </c>
    </row>
    <row r="42" spans="13:15" x14ac:dyDescent="0.15">
      <c r="M42" s="12">
        <v>212</v>
      </c>
      <c r="N42" s="12" t="s">
        <v>133</v>
      </c>
      <c r="O42" s="1" t="str">
        <f t="shared" si="0"/>
        <v>212 そっくりさん</v>
      </c>
    </row>
    <row r="43" spans="13:15" x14ac:dyDescent="0.15">
      <c r="M43" s="12">
        <v>213</v>
      </c>
      <c r="N43" s="12" t="s">
        <v>134</v>
      </c>
      <c r="O43" s="1" t="str">
        <f t="shared" si="0"/>
        <v>213 ぽっちゃり</v>
      </c>
    </row>
    <row r="44" spans="13:15" x14ac:dyDescent="0.15">
      <c r="M44" s="12">
        <v>214</v>
      </c>
      <c r="N44" s="12" t="s">
        <v>135</v>
      </c>
      <c r="O44" s="1" t="str">
        <f t="shared" si="0"/>
        <v>214 スレンダー</v>
      </c>
    </row>
    <row r="45" spans="13:15" x14ac:dyDescent="0.15">
      <c r="M45" s="12">
        <v>215</v>
      </c>
      <c r="N45" s="12" t="s">
        <v>136</v>
      </c>
      <c r="O45" s="1" t="str">
        <f t="shared" si="0"/>
        <v>215 巨乳</v>
      </c>
    </row>
    <row r="46" spans="13:15" x14ac:dyDescent="0.15">
      <c r="M46" s="12">
        <v>216</v>
      </c>
      <c r="N46" s="12" t="s">
        <v>137</v>
      </c>
      <c r="O46" s="1" t="str">
        <f t="shared" si="0"/>
        <v>216 微乳</v>
      </c>
    </row>
    <row r="47" spans="13:15" x14ac:dyDescent="0.15">
      <c r="M47" s="12">
        <v>217</v>
      </c>
      <c r="N47" s="12" t="s">
        <v>138</v>
      </c>
      <c r="O47" s="1" t="str">
        <f t="shared" si="0"/>
        <v>217 ニューハーフ</v>
      </c>
    </row>
    <row r="48" spans="13:15" x14ac:dyDescent="0.15">
      <c r="M48" s="12">
        <v>218</v>
      </c>
      <c r="N48" s="12" t="s">
        <v>139</v>
      </c>
      <c r="O48" s="1" t="str">
        <f t="shared" si="0"/>
        <v>218 痴女</v>
      </c>
    </row>
    <row r="49" spans="13:15" x14ac:dyDescent="0.15">
      <c r="M49" s="12">
        <v>219</v>
      </c>
      <c r="N49" s="12" t="s">
        <v>140</v>
      </c>
      <c r="O49" s="1" t="str">
        <f t="shared" si="0"/>
        <v>219 アイドル</v>
      </c>
    </row>
    <row r="50" spans="13:15" x14ac:dyDescent="0.15">
      <c r="M50" s="12">
        <v>220</v>
      </c>
      <c r="N50" s="12" t="s">
        <v>141</v>
      </c>
      <c r="O50" s="1" t="str">
        <f t="shared" si="0"/>
        <v>220 フェチ</v>
      </c>
    </row>
    <row r="51" spans="13:15" x14ac:dyDescent="0.15">
      <c r="M51" s="12">
        <v>221</v>
      </c>
      <c r="N51" s="12" t="s">
        <v>142</v>
      </c>
      <c r="O51" s="1" t="str">
        <f t="shared" si="0"/>
        <v>221 接吻・唾液</v>
      </c>
    </row>
    <row r="52" spans="13:15" x14ac:dyDescent="0.15">
      <c r="M52" s="12">
        <v>222</v>
      </c>
      <c r="N52" s="12" t="s">
        <v>143</v>
      </c>
      <c r="O52" s="1" t="str">
        <f t="shared" si="0"/>
        <v>222 母乳</v>
      </c>
    </row>
    <row r="53" spans="13:15" x14ac:dyDescent="0.15">
      <c r="M53" s="12">
        <v>301</v>
      </c>
      <c r="N53" s="12" t="s">
        <v>144</v>
      </c>
      <c r="O53" s="1" t="str">
        <f t="shared" si="0"/>
        <v>301 宅配・裏物・流出</v>
      </c>
    </row>
    <row r="54" spans="13:15" x14ac:dyDescent="0.15">
      <c r="M54" s="12">
        <v>302</v>
      </c>
      <c r="N54" s="12" t="s">
        <v>145</v>
      </c>
      <c r="O54" s="1" t="str">
        <f t="shared" si="0"/>
        <v>302 無修正系</v>
      </c>
    </row>
    <row r="55" spans="13:15" x14ac:dyDescent="0.15">
      <c r="M55" s="12">
        <v>303</v>
      </c>
      <c r="N55" s="12" t="s">
        <v>146</v>
      </c>
      <c r="O55" s="1" t="str">
        <f t="shared" si="0"/>
        <v>303 発禁系</v>
      </c>
    </row>
    <row r="56" spans="13:15" x14ac:dyDescent="0.15">
      <c r="M56" s="12">
        <v>304</v>
      </c>
      <c r="N56" s="12" t="s">
        <v>102</v>
      </c>
      <c r="O56" s="1" t="str">
        <f t="shared" si="0"/>
        <v>304 洋ピン</v>
      </c>
    </row>
    <row r="57" spans="13:15" x14ac:dyDescent="0.15">
      <c r="M57" s="12">
        <v>305</v>
      </c>
      <c r="N57" s="12" t="s">
        <v>147</v>
      </c>
      <c r="O57" s="1" t="str">
        <f t="shared" si="0"/>
        <v>305 投稿</v>
      </c>
    </row>
    <row r="58" spans="13:15" x14ac:dyDescent="0.15">
      <c r="M58" s="12">
        <v>306</v>
      </c>
      <c r="N58" s="12" t="s">
        <v>148</v>
      </c>
      <c r="O58" s="1" t="str">
        <f t="shared" si="0"/>
        <v>306 おもちゃ</v>
      </c>
    </row>
    <row r="59" spans="13:15" x14ac:dyDescent="0.15">
      <c r="M59" s="12">
        <v>307</v>
      </c>
      <c r="N59" s="12" t="s">
        <v>149</v>
      </c>
      <c r="O59" s="1" t="str">
        <f t="shared" si="0"/>
        <v>307 黒人男優</v>
      </c>
    </row>
    <row r="60" spans="13:15" x14ac:dyDescent="0.15">
      <c r="M60" s="12">
        <v>308</v>
      </c>
      <c r="N60" s="12" t="s">
        <v>150</v>
      </c>
      <c r="O60" s="1" t="str">
        <f t="shared" si="0"/>
        <v>308 その他</v>
      </c>
    </row>
    <row r="61" spans="13:15" x14ac:dyDescent="0.15">
      <c r="M61" s="12">
        <v>310</v>
      </c>
      <c r="N61" s="12" t="s">
        <v>151</v>
      </c>
      <c r="O61" s="1" t="str">
        <f t="shared" si="0"/>
        <v>310 ギャル</v>
      </c>
    </row>
    <row r="62" spans="13:15" x14ac:dyDescent="0.15">
      <c r="M62" s="12">
        <v>312</v>
      </c>
      <c r="N62" s="12" t="s">
        <v>152</v>
      </c>
      <c r="O62" s="1" t="str">
        <f t="shared" si="0"/>
        <v>312 イメージ</v>
      </c>
    </row>
    <row r="63" spans="13:15" x14ac:dyDescent="0.15">
      <c r="M63" s="12">
        <v>313</v>
      </c>
      <c r="N63" s="12" t="s">
        <v>153</v>
      </c>
      <c r="O63" s="1" t="str">
        <f t="shared" si="0"/>
        <v>313 AV未満</v>
      </c>
    </row>
    <row r="64" spans="13:15" x14ac:dyDescent="0.15">
      <c r="M64" s="12">
        <v>314</v>
      </c>
      <c r="N64" s="12" t="s">
        <v>154</v>
      </c>
      <c r="O64" s="1" t="str">
        <f t="shared" si="0"/>
        <v>314 一般作</v>
      </c>
    </row>
    <row r="65" spans="13:15" x14ac:dyDescent="0.15">
      <c r="M65" s="12">
        <v>315</v>
      </c>
      <c r="N65" s="12" t="s">
        <v>155</v>
      </c>
      <c r="O65" s="1" t="str">
        <f t="shared" si="0"/>
        <v>315 デビュー作品</v>
      </c>
    </row>
    <row r="66" spans="13:15" x14ac:dyDescent="0.15">
      <c r="M66" s="12">
        <v>316</v>
      </c>
      <c r="N66" s="12" t="s">
        <v>156</v>
      </c>
      <c r="O66" s="1" t="str">
        <f t="shared" ref="O66:O129" si="1">CONCATENATE(M66," ",N66)</f>
        <v>316 飲尿</v>
      </c>
    </row>
    <row r="67" spans="13:15" x14ac:dyDescent="0.15">
      <c r="M67" s="12">
        <v>317</v>
      </c>
      <c r="N67" s="12" t="s">
        <v>157</v>
      </c>
      <c r="O67" s="1" t="str">
        <f t="shared" si="1"/>
        <v>317 ごっくん</v>
      </c>
    </row>
    <row r="68" spans="13:15" x14ac:dyDescent="0.15">
      <c r="M68" s="12">
        <v>318</v>
      </c>
      <c r="N68" s="12" t="s">
        <v>158</v>
      </c>
      <c r="O68" s="1" t="str">
        <f t="shared" si="1"/>
        <v>318 もみエロ</v>
      </c>
    </row>
    <row r="69" spans="13:15" x14ac:dyDescent="0.15">
      <c r="M69" s="12">
        <v>319</v>
      </c>
      <c r="N69" s="12" t="s">
        <v>159</v>
      </c>
      <c r="O69" s="1" t="str">
        <f t="shared" si="1"/>
        <v>319 フィスト</v>
      </c>
    </row>
    <row r="70" spans="13:15" x14ac:dyDescent="0.15">
      <c r="M70" s="12">
        <v>320</v>
      </c>
      <c r="N70" s="12" t="s">
        <v>160</v>
      </c>
      <c r="O70" s="1" t="str">
        <f t="shared" si="1"/>
        <v>320 尻フェチ</v>
      </c>
    </row>
    <row r="71" spans="13:15" x14ac:dyDescent="0.15">
      <c r="M71" s="12">
        <v>321</v>
      </c>
      <c r="N71" s="12" t="s">
        <v>161</v>
      </c>
      <c r="O71" s="1" t="str">
        <f t="shared" si="1"/>
        <v>321 コスプレ</v>
      </c>
    </row>
    <row r="72" spans="13:15" x14ac:dyDescent="0.15">
      <c r="M72" s="12">
        <v>322</v>
      </c>
      <c r="N72" s="12" t="s">
        <v>162</v>
      </c>
      <c r="O72" s="1" t="str">
        <f t="shared" si="1"/>
        <v>322 DVDPG</v>
      </c>
    </row>
    <row r="73" spans="13:15" x14ac:dyDescent="0.15">
      <c r="M73" s="12">
        <v>323</v>
      </c>
      <c r="N73" s="12" t="s">
        <v>163</v>
      </c>
      <c r="O73" s="1" t="str">
        <f t="shared" si="1"/>
        <v>323 CFNM</v>
      </c>
    </row>
    <row r="74" spans="13:15" x14ac:dyDescent="0.15">
      <c r="M74" s="12">
        <v>324</v>
      </c>
      <c r="N74" s="12" t="s">
        <v>164</v>
      </c>
      <c r="O74" s="1" t="str">
        <f t="shared" si="1"/>
        <v>324 風俗嬢</v>
      </c>
    </row>
    <row r="75" spans="13:15" x14ac:dyDescent="0.15">
      <c r="M75" s="12">
        <v>325</v>
      </c>
      <c r="N75" s="12" t="s">
        <v>165</v>
      </c>
      <c r="O75" s="1" t="str">
        <f t="shared" si="1"/>
        <v>325 ｴｱｰﾌｧｯｸ</v>
      </c>
    </row>
    <row r="76" spans="13:15" x14ac:dyDescent="0.15">
      <c r="M76" s="12">
        <v>326</v>
      </c>
      <c r="N76" s="12" t="s">
        <v>166</v>
      </c>
      <c r="O76" s="1" t="str">
        <f t="shared" si="1"/>
        <v>326 浣腸</v>
      </c>
    </row>
    <row r="77" spans="13:15" x14ac:dyDescent="0.15">
      <c r="M77" s="12">
        <v>327</v>
      </c>
      <c r="N77" s="12" t="s">
        <v>167</v>
      </c>
      <c r="O77" s="1" t="str">
        <f t="shared" si="1"/>
        <v>327 電マ</v>
      </c>
    </row>
    <row r="78" spans="13:15" x14ac:dyDescent="0.15">
      <c r="M78" s="12">
        <v>328</v>
      </c>
      <c r="N78" s="12" t="s">
        <v>168</v>
      </c>
      <c r="O78" s="1" t="str">
        <f t="shared" si="1"/>
        <v>328 妊婦</v>
      </c>
    </row>
    <row r="79" spans="13:15" x14ac:dyDescent="0.15">
      <c r="M79" s="12">
        <v>329</v>
      </c>
      <c r="N79" s="12" t="s">
        <v>169</v>
      </c>
      <c r="O79" s="1" t="str">
        <f t="shared" si="1"/>
        <v>329 顔射</v>
      </c>
    </row>
    <row r="80" spans="13:15" x14ac:dyDescent="0.15">
      <c r="M80" s="12">
        <v>330</v>
      </c>
      <c r="N80" s="12" t="s">
        <v>170</v>
      </c>
      <c r="O80" s="1" t="str">
        <f t="shared" si="1"/>
        <v>330 美少女</v>
      </c>
    </row>
    <row r="81" spans="13:15" x14ac:dyDescent="0.15">
      <c r="M81" s="12">
        <v>331</v>
      </c>
      <c r="N81" s="12" t="s">
        <v>171</v>
      </c>
      <c r="O81" s="1" t="str">
        <f t="shared" si="1"/>
        <v>331 浴衣</v>
      </c>
    </row>
    <row r="82" spans="13:15" x14ac:dyDescent="0.15">
      <c r="M82" s="12">
        <v>332</v>
      </c>
      <c r="N82" s="12" t="s">
        <v>172</v>
      </c>
      <c r="O82" s="1" t="str">
        <f t="shared" si="1"/>
        <v>332 拘束</v>
      </c>
    </row>
    <row r="83" spans="13:15" x14ac:dyDescent="0.15">
      <c r="M83" s="12">
        <v>333</v>
      </c>
      <c r="N83" s="12" t="s">
        <v>173</v>
      </c>
      <c r="O83" s="1" t="str">
        <f t="shared" si="1"/>
        <v>333 羞恥</v>
      </c>
    </row>
    <row r="84" spans="13:15" x14ac:dyDescent="0.15">
      <c r="M84" s="12">
        <v>334</v>
      </c>
      <c r="N84" s="12" t="s">
        <v>174</v>
      </c>
      <c r="O84" s="1" t="str">
        <f t="shared" si="1"/>
        <v>334 輪姦</v>
      </c>
    </row>
    <row r="85" spans="13:15" x14ac:dyDescent="0.15">
      <c r="M85" s="12">
        <v>335</v>
      </c>
      <c r="N85" s="12" t="s">
        <v>175</v>
      </c>
      <c r="O85" s="1" t="str">
        <f t="shared" si="1"/>
        <v>335 クンニ</v>
      </c>
    </row>
    <row r="86" spans="13:15" x14ac:dyDescent="0.15">
      <c r="M86" s="12">
        <v>336</v>
      </c>
      <c r="N86" s="12" t="s">
        <v>176</v>
      </c>
      <c r="O86" s="1" t="str">
        <f t="shared" si="1"/>
        <v>336 制服</v>
      </c>
    </row>
    <row r="87" spans="13:15" x14ac:dyDescent="0.15">
      <c r="M87" s="12">
        <v>337</v>
      </c>
      <c r="N87" s="12" t="s">
        <v>177</v>
      </c>
      <c r="O87" s="1" t="str">
        <f t="shared" si="1"/>
        <v>337 触手</v>
      </c>
    </row>
    <row r="88" spans="13:15" x14ac:dyDescent="0.15">
      <c r="M88" s="12">
        <v>338</v>
      </c>
      <c r="N88" s="12" t="s">
        <v>178</v>
      </c>
      <c r="O88" s="1" t="str">
        <f t="shared" si="1"/>
        <v>338 巫女</v>
      </c>
    </row>
    <row r="89" spans="13:15" x14ac:dyDescent="0.15">
      <c r="M89" s="12">
        <v>339</v>
      </c>
      <c r="N89" s="12" t="s">
        <v>179</v>
      </c>
      <c r="O89" s="1" t="str">
        <f t="shared" si="1"/>
        <v>339 ネコミミ</v>
      </c>
    </row>
    <row r="90" spans="13:15" x14ac:dyDescent="0.15">
      <c r="M90" s="12">
        <v>340</v>
      </c>
      <c r="N90" s="12" t="s">
        <v>180</v>
      </c>
      <c r="O90" s="1" t="str">
        <f t="shared" si="1"/>
        <v>340 異物挿入</v>
      </c>
    </row>
    <row r="91" spans="13:15" x14ac:dyDescent="0.15">
      <c r="M91" s="12">
        <v>341</v>
      </c>
      <c r="N91" s="12" t="s">
        <v>181</v>
      </c>
      <c r="O91" s="1" t="str">
        <f t="shared" si="1"/>
        <v>341 複数話</v>
      </c>
    </row>
    <row r="92" spans="13:15" x14ac:dyDescent="0.15">
      <c r="M92" s="12">
        <v>342</v>
      </c>
      <c r="N92" s="12" t="s">
        <v>182</v>
      </c>
      <c r="O92" s="1" t="str">
        <f t="shared" si="1"/>
        <v>342 裸エプロン</v>
      </c>
    </row>
    <row r="93" spans="13:15" x14ac:dyDescent="0.15">
      <c r="M93" s="12">
        <v>343</v>
      </c>
      <c r="N93" s="12" t="s">
        <v>183</v>
      </c>
      <c r="O93" s="1" t="str">
        <f t="shared" si="1"/>
        <v>343 ニーソックス</v>
      </c>
    </row>
    <row r="94" spans="13:15" x14ac:dyDescent="0.15">
      <c r="M94" s="12">
        <v>344</v>
      </c>
      <c r="N94" s="12" t="s">
        <v>184</v>
      </c>
      <c r="O94" s="1" t="str">
        <f t="shared" si="1"/>
        <v>344 筋肉</v>
      </c>
    </row>
    <row r="95" spans="13:15" x14ac:dyDescent="0.15">
      <c r="M95" s="12">
        <v>345</v>
      </c>
      <c r="N95" s="12" t="s">
        <v>185</v>
      </c>
      <c r="O95" s="1" t="str">
        <f t="shared" si="1"/>
        <v>345 美乳</v>
      </c>
    </row>
    <row r="96" spans="13:15" x14ac:dyDescent="0.15">
      <c r="M96" s="12">
        <v>346</v>
      </c>
      <c r="N96" s="12" t="s">
        <v>186</v>
      </c>
      <c r="O96" s="1" t="str">
        <f t="shared" si="1"/>
        <v>346 クイズ</v>
      </c>
    </row>
    <row r="97" spans="13:15" x14ac:dyDescent="0.15">
      <c r="M97" s="12">
        <v>347</v>
      </c>
      <c r="N97" s="12" t="s">
        <v>187</v>
      </c>
      <c r="O97" s="1" t="str">
        <f t="shared" si="1"/>
        <v>347 アクション格闘</v>
      </c>
    </row>
    <row r="98" spans="13:15" x14ac:dyDescent="0.15">
      <c r="M98" s="12">
        <v>348</v>
      </c>
      <c r="N98" s="12" t="s">
        <v>188</v>
      </c>
      <c r="O98" s="1" t="str">
        <f t="shared" si="1"/>
        <v>348 アニメキャラクター</v>
      </c>
    </row>
    <row r="99" spans="13:15" x14ac:dyDescent="0.15">
      <c r="M99" s="12">
        <v>349</v>
      </c>
      <c r="N99" s="12" t="s">
        <v>189</v>
      </c>
      <c r="O99" s="1" t="str">
        <f t="shared" si="1"/>
        <v>349 お嬢様</v>
      </c>
    </row>
    <row r="100" spans="13:15" x14ac:dyDescent="0.15">
      <c r="M100" s="12">
        <v>350</v>
      </c>
      <c r="N100" s="12" t="s">
        <v>190</v>
      </c>
      <c r="O100" s="1" t="str">
        <f t="shared" si="1"/>
        <v>350 お姫様</v>
      </c>
    </row>
    <row r="101" spans="13:15" x14ac:dyDescent="0.15">
      <c r="M101" s="12">
        <v>351</v>
      </c>
      <c r="N101" s="12" t="s">
        <v>191</v>
      </c>
      <c r="O101" s="1" t="str">
        <f t="shared" si="1"/>
        <v>351 アンドロイド</v>
      </c>
    </row>
    <row r="102" spans="13:15" x14ac:dyDescent="0.15">
      <c r="M102" s="12">
        <v>352</v>
      </c>
      <c r="N102" s="12" t="s">
        <v>192</v>
      </c>
      <c r="O102" s="1" t="str">
        <f t="shared" si="1"/>
        <v>352 学園もの</v>
      </c>
    </row>
    <row r="103" spans="13:15" x14ac:dyDescent="0.15">
      <c r="M103" s="12">
        <v>353</v>
      </c>
      <c r="N103" s="12" t="s">
        <v>193</v>
      </c>
      <c r="O103" s="1" t="str">
        <f t="shared" si="1"/>
        <v>353 時代劇</v>
      </c>
    </row>
    <row r="104" spans="13:15" x14ac:dyDescent="0.15">
      <c r="M104" s="12">
        <v>354</v>
      </c>
      <c r="N104" s="12" t="s">
        <v>194</v>
      </c>
      <c r="O104" s="1" t="str">
        <f t="shared" si="1"/>
        <v>354 パロディ</v>
      </c>
    </row>
    <row r="105" spans="13:15" x14ac:dyDescent="0.15">
      <c r="M105" s="12">
        <v>355</v>
      </c>
      <c r="N105" s="12" t="s">
        <v>195</v>
      </c>
      <c r="O105" s="1" t="str">
        <f t="shared" si="1"/>
        <v>355 3D</v>
      </c>
    </row>
    <row r="106" spans="13:15" x14ac:dyDescent="0.15">
      <c r="M106" s="12">
        <v>356</v>
      </c>
      <c r="N106" s="12" t="s">
        <v>196</v>
      </c>
      <c r="O106" s="1" t="str">
        <f t="shared" si="1"/>
        <v>356 OL</v>
      </c>
    </row>
    <row r="107" spans="13:15" x14ac:dyDescent="0.15">
      <c r="M107" s="12">
        <v>357</v>
      </c>
      <c r="N107" s="12" t="s">
        <v>197</v>
      </c>
      <c r="O107" s="1" t="str">
        <f t="shared" si="1"/>
        <v>357 女将、女主人</v>
      </c>
    </row>
    <row r="108" spans="13:15" x14ac:dyDescent="0.15">
      <c r="M108" s="12">
        <v>358</v>
      </c>
      <c r="N108" s="12" t="s">
        <v>198</v>
      </c>
      <c r="O108" s="1" t="str">
        <f t="shared" si="1"/>
        <v>358 インストラクター</v>
      </c>
    </row>
    <row r="109" spans="13:15" x14ac:dyDescent="0.15">
      <c r="M109" s="12">
        <v>359</v>
      </c>
      <c r="N109" s="12" t="s">
        <v>199</v>
      </c>
      <c r="O109" s="1" t="str">
        <f t="shared" si="1"/>
        <v>359 キャンギャル</v>
      </c>
    </row>
    <row r="110" spans="13:15" x14ac:dyDescent="0.15">
      <c r="M110" s="12">
        <v>360</v>
      </c>
      <c r="N110" s="12" t="s">
        <v>200</v>
      </c>
      <c r="O110" s="1" t="str">
        <f t="shared" si="1"/>
        <v>360 コスプレイヤー</v>
      </c>
    </row>
    <row r="111" spans="13:15" x14ac:dyDescent="0.15">
      <c r="M111" s="12">
        <v>361</v>
      </c>
      <c r="N111" s="12" t="s">
        <v>201</v>
      </c>
      <c r="O111" s="1" t="str">
        <f t="shared" si="1"/>
        <v>361 スチュワーデス</v>
      </c>
    </row>
    <row r="112" spans="13:15" x14ac:dyDescent="0.15">
      <c r="M112" s="12">
        <v>362</v>
      </c>
      <c r="N112" s="12" t="s">
        <v>202</v>
      </c>
      <c r="O112" s="1" t="str">
        <f t="shared" si="1"/>
        <v>362 メイド</v>
      </c>
    </row>
    <row r="113" spans="13:15" x14ac:dyDescent="0.15">
      <c r="M113" s="12">
        <v>363</v>
      </c>
      <c r="N113" s="12" t="s">
        <v>203</v>
      </c>
      <c r="O113" s="1" t="str">
        <f t="shared" si="1"/>
        <v>363 モデル</v>
      </c>
    </row>
    <row r="114" spans="13:15" x14ac:dyDescent="0.15">
      <c r="M114" s="12">
        <v>364</v>
      </c>
      <c r="N114" s="12" t="s">
        <v>204</v>
      </c>
      <c r="O114" s="1" t="str">
        <f t="shared" si="1"/>
        <v>364 バスガイド</v>
      </c>
    </row>
    <row r="115" spans="13:15" x14ac:dyDescent="0.15">
      <c r="M115" s="12">
        <v>365</v>
      </c>
      <c r="N115" s="12" t="s">
        <v>205</v>
      </c>
      <c r="O115" s="1" t="str">
        <f t="shared" si="1"/>
        <v>365 看護婦</v>
      </c>
    </row>
    <row r="116" spans="13:15" x14ac:dyDescent="0.15">
      <c r="M116" s="12">
        <v>366</v>
      </c>
      <c r="N116" s="12" t="s">
        <v>206</v>
      </c>
      <c r="O116" s="1" t="str">
        <f t="shared" si="1"/>
        <v>366 女医</v>
      </c>
    </row>
    <row r="117" spans="13:15" x14ac:dyDescent="0.15">
      <c r="M117" s="12">
        <v>367</v>
      </c>
      <c r="N117" s="12" t="s">
        <v>207</v>
      </c>
      <c r="O117" s="1" t="str">
        <f t="shared" si="1"/>
        <v>367 女教師</v>
      </c>
    </row>
    <row r="118" spans="13:15" x14ac:dyDescent="0.15">
      <c r="M118" s="12">
        <v>368</v>
      </c>
      <c r="N118" s="12" t="s">
        <v>208</v>
      </c>
      <c r="O118" s="1" t="str">
        <f t="shared" si="1"/>
        <v>368 女子アナ</v>
      </c>
    </row>
    <row r="119" spans="13:15" x14ac:dyDescent="0.15">
      <c r="M119" s="12">
        <v>369</v>
      </c>
      <c r="N119" s="12" t="s">
        <v>209</v>
      </c>
      <c r="O119" s="1" t="str">
        <f t="shared" si="1"/>
        <v>369 花嫁、若妻</v>
      </c>
    </row>
    <row r="120" spans="13:15" x14ac:dyDescent="0.15">
      <c r="M120" s="12">
        <v>370</v>
      </c>
      <c r="N120" s="12" t="s">
        <v>210</v>
      </c>
      <c r="O120" s="1" t="str">
        <f t="shared" si="1"/>
        <v>370 格闘家</v>
      </c>
    </row>
    <row r="121" spans="13:15" x14ac:dyDescent="0.15">
      <c r="M121" s="12">
        <v>371</v>
      </c>
      <c r="N121" s="12" t="s">
        <v>211</v>
      </c>
      <c r="O121" s="1" t="str">
        <f t="shared" si="1"/>
        <v>371 家庭教師</v>
      </c>
    </row>
    <row r="122" spans="13:15" x14ac:dyDescent="0.15">
      <c r="M122" s="12">
        <v>372</v>
      </c>
      <c r="N122" s="12" t="s">
        <v>212</v>
      </c>
      <c r="O122" s="1" t="str">
        <f t="shared" si="1"/>
        <v>372 秘書</v>
      </c>
    </row>
    <row r="123" spans="13:15" x14ac:dyDescent="0.15">
      <c r="M123" s="12">
        <v>373</v>
      </c>
      <c r="N123" s="12" t="s">
        <v>213</v>
      </c>
      <c r="O123" s="1" t="str">
        <f t="shared" si="1"/>
        <v>373 令嬢</v>
      </c>
    </row>
    <row r="124" spans="13:15" x14ac:dyDescent="0.15">
      <c r="M124" s="12">
        <v>374</v>
      </c>
      <c r="N124" s="12" t="s">
        <v>214</v>
      </c>
      <c r="O124" s="1" t="str">
        <f t="shared" si="1"/>
        <v>374 未亡人</v>
      </c>
    </row>
    <row r="125" spans="13:15" x14ac:dyDescent="0.15">
      <c r="M125" s="12">
        <v>375</v>
      </c>
      <c r="N125" s="12" t="s">
        <v>215</v>
      </c>
      <c r="O125" s="1" t="str">
        <f t="shared" si="1"/>
        <v>375 お母さん</v>
      </c>
    </row>
    <row r="126" spans="13:15" x14ac:dyDescent="0.15">
      <c r="M126" s="12">
        <v>376</v>
      </c>
      <c r="N126" s="12" t="s">
        <v>216</v>
      </c>
      <c r="O126" s="1" t="str">
        <f t="shared" si="1"/>
        <v>376 お姉さん</v>
      </c>
    </row>
    <row r="127" spans="13:15" x14ac:dyDescent="0.15">
      <c r="M127" s="12">
        <v>377</v>
      </c>
      <c r="N127" s="12" t="s">
        <v>217</v>
      </c>
      <c r="O127" s="1" t="str">
        <f t="shared" si="1"/>
        <v>377 キャバ嬢</v>
      </c>
    </row>
    <row r="128" spans="13:15" x14ac:dyDescent="0.15">
      <c r="M128" s="12">
        <v>378</v>
      </c>
      <c r="N128" s="12" t="s">
        <v>218</v>
      </c>
      <c r="O128" s="1" t="str">
        <f t="shared" si="1"/>
        <v>378 フリーター</v>
      </c>
    </row>
    <row r="129" spans="13:15" x14ac:dyDescent="0.15">
      <c r="M129" s="12">
        <v>379</v>
      </c>
      <c r="N129" s="12" t="s">
        <v>219</v>
      </c>
      <c r="O129" s="1" t="str">
        <f t="shared" si="1"/>
        <v>379 その他学生</v>
      </c>
    </row>
    <row r="130" spans="13:15" x14ac:dyDescent="0.15">
      <c r="M130" s="12">
        <v>380</v>
      </c>
      <c r="N130" s="12" t="s">
        <v>220</v>
      </c>
      <c r="O130" s="1" t="str">
        <f t="shared" ref="O130:O193" si="2">CONCATENATE(M130," ",N130)</f>
        <v>380 ウェイトレス</v>
      </c>
    </row>
    <row r="131" spans="13:15" x14ac:dyDescent="0.15">
      <c r="M131" s="12">
        <v>381</v>
      </c>
      <c r="N131" s="12" t="s">
        <v>221</v>
      </c>
      <c r="O131" s="1" t="str">
        <f t="shared" si="2"/>
        <v>381 コンパニオン</v>
      </c>
    </row>
    <row r="132" spans="13:15" x14ac:dyDescent="0.15">
      <c r="M132" s="12">
        <v>382</v>
      </c>
      <c r="N132" s="12" t="s">
        <v>222</v>
      </c>
      <c r="O132" s="1" t="str">
        <f t="shared" si="2"/>
        <v>382 シスター</v>
      </c>
    </row>
    <row r="133" spans="13:15" x14ac:dyDescent="0.15">
      <c r="M133" s="12">
        <v>383</v>
      </c>
      <c r="N133" s="12" t="s">
        <v>223</v>
      </c>
      <c r="O133" s="1" t="str">
        <f t="shared" si="2"/>
        <v>383 不倫</v>
      </c>
    </row>
    <row r="134" spans="13:15" x14ac:dyDescent="0.15">
      <c r="M134" s="12">
        <v>384</v>
      </c>
      <c r="N134" s="12" t="s">
        <v>224</v>
      </c>
      <c r="O134" s="1" t="str">
        <f t="shared" si="2"/>
        <v>384 長身</v>
      </c>
    </row>
    <row r="135" spans="13:15" x14ac:dyDescent="0.15">
      <c r="M135" s="12">
        <v>385</v>
      </c>
      <c r="N135" s="12" t="s">
        <v>225</v>
      </c>
      <c r="O135" s="1" t="str">
        <f t="shared" si="2"/>
        <v>385 ミニ系</v>
      </c>
    </row>
    <row r="136" spans="13:15" x14ac:dyDescent="0.15">
      <c r="M136" s="12">
        <v>386</v>
      </c>
      <c r="N136" s="12" t="s">
        <v>226</v>
      </c>
      <c r="O136" s="1" t="str">
        <f t="shared" si="2"/>
        <v>386 めがね</v>
      </c>
    </row>
    <row r="137" spans="13:15" x14ac:dyDescent="0.15">
      <c r="M137" s="12">
        <v>387</v>
      </c>
      <c r="N137" s="12" t="s">
        <v>227</v>
      </c>
      <c r="O137" s="1" t="str">
        <f t="shared" si="2"/>
        <v>387 アジア女優</v>
      </c>
    </row>
    <row r="138" spans="13:15" x14ac:dyDescent="0.15">
      <c r="M138" s="12">
        <v>388</v>
      </c>
      <c r="N138" s="12" t="s">
        <v>228</v>
      </c>
      <c r="O138" s="1" t="str">
        <f t="shared" si="2"/>
        <v>388 白人女優</v>
      </c>
    </row>
    <row r="139" spans="13:15" x14ac:dyDescent="0.15">
      <c r="M139" s="12">
        <v>389</v>
      </c>
      <c r="N139" s="12" t="s">
        <v>229</v>
      </c>
      <c r="O139" s="1" t="str">
        <f t="shared" si="2"/>
        <v>389 ブルマ</v>
      </c>
    </row>
    <row r="140" spans="13:15" x14ac:dyDescent="0.15">
      <c r="M140" s="12">
        <v>390</v>
      </c>
      <c r="N140" s="12" t="s">
        <v>230</v>
      </c>
      <c r="O140" s="1" t="str">
        <f t="shared" si="2"/>
        <v>390 和服、喪服</v>
      </c>
    </row>
    <row r="141" spans="13:15" x14ac:dyDescent="0.15">
      <c r="M141" s="12">
        <v>391</v>
      </c>
      <c r="N141" s="12" t="s">
        <v>231</v>
      </c>
      <c r="O141" s="1" t="str">
        <f t="shared" si="2"/>
        <v>391 セーラー服</v>
      </c>
    </row>
    <row r="142" spans="13:15" x14ac:dyDescent="0.15">
      <c r="M142" s="12">
        <v>392</v>
      </c>
      <c r="N142" s="12" t="s">
        <v>232</v>
      </c>
      <c r="O142" s="1" t="str">
        <f t="shared" si="2"/>
        <v>392 ブレザー</v>
      </c>
    </row>
    <row r="143" spans="13:15" x14ac:dyDescent="0.15">
      <c r="M143" s="12">
        <v>393</v>
      </c>
      <c r="N143" s="12" t="s">
        <v>233</v>
      </c>
      <c r="O143" s="1" t="str">
        <f t="shared" si="2"/>
        <v>393 チャイナドレス</v>
      </c>
    </row>
    <row r="144" spans="13:15" x14ac:dyDescent="0.15">
      <c r="M144" s="12">
        <v>394</v>
      </c>
      <c r="N144" s="12" t="s">
        <v>234</v>
      </c>
      <c r="O144" s="1" t="str">
        <f t="shared" si="2"/>
        <v>394 パンスト</v>
      </c>
    </row>
    <row r="145" spans="13:15" x14ac:dyDescent="0.15">
      <c r="M145" s="12">
        <v>395</v>
      </c>
      <c r="N145" s="12" t="s">
        <v>235</v>
      </c>
      <c r="O145" s="1" t="str">
        <f t="shared" si="2"/>
        <v>395 ミニスカ</v>
      </c>
    </row>
    <row r="146" spans="13:15" x14ac:dyDescent="0.15">
      <c r="M146" s="12">
        <v>396</v>
      </c>
      <c r="N146" s="12" t="s">
        <v>236</v>
      </c>
      <c r="O146" s="1" t="str">
        <f t="shared" si="2"/>
        <v>396 水着</v>
      </c>
    </row>
    <row r="147" spans="13:15" x14ac:dyDescent="0.15">
      <c r="M147" s="12">
        <v>397</v>
      </c>
      <c r="N147" s="12" t="s">
        <v>237</v>
      </c>
      <c r="O147" s="1" t="str">
        <f t="shared" si="2"/>
        <v>397 スクール水着</v>
      </c>
    </row>
    <row r="148" spans="13:15" x14ac:dyDescent="0.15">
      <c r="M148" s="12">
        <v>398</v>
      </c>
      <c r="N148" s="12" t="s">
        <v>238</v>
      </c>
      <c r="O148" s="1" t="str">
        <f t="shared" si="2"/>
        <v>398 学生服</v>
      </c>
    </row>
    <row r="149" spans="13:15" x14ac:dyDescent="0.15">
      <c r="M149" s="12">
        <v>399</v>
      </c>
      <c r="N149" s="12" t="s">
        <v>239</v>
      </c>
      <c r="O149" s="1" t="str">
        <f t="shared" si="2"/>
        <v>399 ミニスカポリス</v>
      </c>
    </row>
    <row r="150" spans="13:15" x14ac:dyDescent="0.15">
      <c r="M150" s="12">
        <v>400</v>
      </c>
      <c r="N150" s="12" t="s">
        <v>240</v>
      </c>
      <c r="O150" s="1" t="str">
        <f t="shared" si="2"/>
        <v>400 ボディコン</v>
      </c>
    </row>
    <row r="151" spans="13:15" x14ac:dyDescent="0.15">
      <c r="M151" s="12">
        <v>401</v>
      </c>
      <c r="N151" s="12" t="s">
        <v>241</v>
      </c>
      <c r="O151" s="1" t="str">
        <f t="shared" si="2"/>
        <v>401 ランジェリー</v>
      </c>
    </row>
    <row r="152" spans="13:15" x14ac:dyDescent="0.15">
      <c r="M152" s="12">
        <v>402</v>
      </c>
      <c r="N152" s="12" t="s">
        <v>242</v>
      </c>
      <c r="O152" s="1" t="str">
        <f t="shared" si="2"/>
        <v>402 ボンテージ</v>
      </c>
    </row>
    <row r="153" spans="13:15" x14ac:dyDescent="0.15">
      <c r="M153" s="12">
        <v>403</v>
      </c>
      <c r="N153" s="12" t="s">
        <v>243</v>
      </c>
      <c r="O153" s="1" t="str">
        <f t="shared" si="2"/>
        <v>403 脚フェチ</v>
      </c>
    </row>
    <row r="154" spans="13:15" x14ac:dyDescent="0.15">
      <c r="M154" s="12">
        <v>404</v>
      </c>
      <c r="N154" s="12" t="s">
        <v>244</v>
      </c>
      <c r="O154" s="1" t="str">
        <f t="shared" si="2"/>
        <v>404 巨乳フェチ</v>
      </c>
    </row>
    <row r="155" spans="13:15" x14ac:dyDescent="0.15">
      <c r="M155" s="12">
        <v>405</v>
      </c>
      <c r="N155" s="12" t="s">
        <v>245</v>
      </c>
      <c r="O155" s="1" t="str">
        <f t="shared" si="2"/>
        <v>405 その他フェチ</v>
      </c>
    </row>
    <row r="156" spans="13:15" x14ac:dyDescent="0.15">
      <c r="M156" s="12">
        <v>406</v>
      </c>
      <c r="N156" s="12" t="s">
        <v>246</v>
      </c>
      <c r="O156" s="1" t="str">
        <f t="shared" si="2"/>
        <v>406 パンチラ</v>
      </c>
    </row>
    <row r="157" spans="13:15" x14ac:dyDescent="0.15">
      <c r="M157" s="12">
        <v>407</v>
      </c>
      <c r="N157" s="12" t="s">
        <v>247</v>
      </c>
      <c r="O157" s="1" t="str">
        <f t="shared" si="2"/>
        <v>407 局部アップ</v>
      </c>
    </row>
    <row r="158" spans="13:15" x14ac:dyDescent="0.15">
      <c r="M158" s="12">
        <v>408</v>
      </c>
      <c r="N158" s="12" t="s">
        <v>248</v>
      </c>
      <c r="O158" s="1" t="str">
        <f t="shared" si="2"/>
        <v>408 単体作品</v>
      </c>
    </row>
    <row r="159" spans="13:15" x14ac:dyDescent="0.15">
      <c r="M159" s="12">
        <v>409</v>
      </c>
      <c r="N159" s="12" t="s">
        <v>249</v>
      </c>
      <c r="O159" s="1" t="str">
        <f t="shared" si="2"/>
        <v>409 カーセックス</v>
      </c>
    </row>
    <row r="160" spans="13:15" x14ac:dyDescent="0.15">
      <c r="M160" s="12">
        <v>410</v>
      </c>
      <c r="N160" s="12" t="s">
        <v>250</v>
      </c>
      <c r="O160" s="1" t="str">
        <f t="shared" si="2"/>
        <v>410 妄想</v>
      </c>
    </row>
    <row r="161" spans="13:15" x14ac:dyDescent="0.15">
      <c r="M161" s="12">
        <v>411</v>
      </c>
      <c r="N161" s="12" t="s">
        <v>251</v>
      </c>
      <c r="O161" s="1" t="str">
        <f t="shared" si="2"/>
        <v>411 淫乱、ハード系</v>
      </c>
    </row>
    <row r="162" spans="13:15" x14ac:dyDescent="0.15">
      <c r="M162" s="12">
        <v>412</v>
      </c>
      <c r="N162" s="12" t="s">
        <v>252</v>
      </c>
      <c r="O162" s="1" t="str">
        <f t="shared" si="2"/>
        <v>412 特撮</v>
      </c>
    </row>
    <row r="163" spans="13:15" x14ac:dyDescent="0.15">
      <c r="M163" s="12">
        <v>413</v>
      </c>
      <c r="N163" s="12" t="s">
        <v>253</v>
      </c>
      <c r="O163" s="1" t="str">
        <f t="shared" si="2"/>
        <v>413 妹</v>
      </c>
    </row>
    <row r="164" spans="13:15" x14ac:dyDescent="0.15">
      <c r="M164" s="12">
        <v>414</v>
      </c>
      <c r="N164" s="12" t="s">
        <v>52</v>
      </c>
      <c r="O164" s="1" t="str">
        <f t="shared" si="2"/>
        <v>414 バイブ</v>
      </c>
    </row>
    <row r="165" spans="13:15" x14ac:dyDescent="0.15">
      <c r="M165" s="12">
        <v>415</v>
      </c>
      <c r="N165" s="12" t="s">
        <v>254</v>
      </c>
      <c r="O165" s="1" t="str">
        <f t="shared" si="2"/>
        <v>415 監禁</v>
      </c>
    </row>
    <row r="166" spans="13:15" x14ac:dyDescent="0.15">
      <c r="M166" s="12">
        <v>416</v>
      </c>
      <c r="N166" s="12" t="s">
        <v>255</v>
      </c>
      <c r="O166" s="1" t="str">
        <f t="shared" si="2"/>
        <v>416 脱糞</v>
      </c>
    </row>
    <row r="167" spans="13:15" x14ac:dyDescent="0.15">
      <c r="M167" s="12">
        <v>417</v>
      </c>
      <c r="N167" s="12" t="s">
        <v>256</v>
      </c>
      <c r="O167" s="1" t="str">
        <f t="shared" si="2"/>
        <v>417 ドラッグ</v>
      </c>
    </row>
    <row r="168" spans="13:15" x14ac:dyDescent="0.15">
      <c r="M168" s="12">
        <v>418</v>
      </c>
      <c r="N168" s="12" t="s">
        <v>257</v>
      </c>
      <c r="O168" s="1" t="str">
        <f t="shared" si="2"/>
        <v>418 ローター</v>
      </c>
    </row>
    <row r="169" spans="13:15" x14ac:dyDescent="0.15">
      <c r="M169" s="12">
        <v>419</v>
      </c>
      <c r="N169" s="12" t="s">
        <v>258</v>
      </c>
      <c r="O169" s="1" t="str">
        <f t="shared" si="2"/>
        <v>419 シックスナイン</v>
      </c>
    </row>
    <row r="170" spans="13:15" x14ac:dyDescent="0.15">
      <c r="M170" s="12">
        <v>420</v>
      </c>
      <c r="N170" s="12" t="s">
        <v>259</v>
      </c>
      <c r="O170" s="1" t="str">
        <f t="shared" si="2"/>
        <v>420 縛り</v>
      </c>
    </row>
    <row r="171" spans="13:15" x14ac:dyDescent="0.15">
      <c r="M171" s="12">
        <v>421</v>
      </c>
      <c r="N171" s="12" t="s">
        <v>260</v>
      </c>
      <c r="O171" s="1" t="str">
        <f t="shared" si="2"/>
        <v>421 3P、4P</v>
      </c>
    </row>
    <row r="172" spans="13:15" x14ac:dyDescent="0.15">
      <c r="M172" s="12">
        <v>422</v>
      </c>
      <c r="N172" s="12" t="s">
        <v>261</v>
      </c>
      <c r="O172" s="1" t="str">
        <f t="shared" si="2"/>
        <v>422 食糞</v>
      </c>
    </row>
    <row r="173" spans="13:15" x14ac:dyDescent="0.15">
      <c r="M173" s="12">
        <v>423</v>
      </c>
      <c r="N173" s="12" t="s">
        <v>262</v>
      </c>
      <c r="O173" s="1" t="str">
        <f t="shared" si="2"/>
        <v>423 クロマキー</v>
      </c>
    </row>
    <row r="174" spans="13:15" x14ac:dyDescent="0.15">
      <c r="M174" s="12">
        <v>424</v>
      </c>
      <c r="N174" s="12" t="s">
        <v>263</v>
      </c>
      <c r="O174" s="1" t="str">
        <f t="shared" si="2"/>
        <v>424 デジモ</v>
      </c>
    </row>
    <row r="175" spans="13:15" x14ac:dyDescent="0.15">
      <c r="M175" s="12">
        <v>425</v>
      </c>
      <c r="N175" s="12" t="s">
        <v>264</v>
      </c>
      <c r="O175" s="1" t="str">
        <f t="shared" si="2"/>
        <v>425 女戦士</v>
      </c>
    </row>
    <row r="176" spans="13:15" x14ac:dyDescent="0.15">
      <c r="M176" s="12">
        <v>426</v>
      </c>
      <c r="N176" s="12" t="s">
        <v>265</v>
      </c>
      <c r="O176" s="1" t="str">
        <f t="shared" si="2"/>
        <v>426 タレント</v>
      </c>
    </row>
    <row r="177" spans="13:15" x14ac:dyDescent="0.15">
      <c r="M177" s="12">
        <v>427</v>
      </c>
      <c r="N177" s="12" t="s">
        <v>266</v>
      </c>
      <c r="O177" s="1" t="str">
        <f t="shared" si="2"/>
        <v>427 義母</v>
      </c>
    </row>
    <row r="178" spans="13:15" x14ac:dyDescent="0.15">
      <c r="M178" s="12">
        <v>428</v>
      </c>
      <c r="N178" s="12" t="s">
        <v>267</v>
      </c>
      <c r="O178" s="1" t="str">
        <f t="shared" si="2"/>
        <v>428 ダンス</v>
      </c>
    </row>
    <row r="179" spans="13:15" x14ac:dyDescent="0.15">
      <c r="M179" s="12">
        <v>429</v>
      </c>
      <c r="N179" s="12" t="s">
        <v>268</v>
      </c>
      <c r="O179" s="1" t="str">
        <f t="shared" si="2"/>
        <v>429 足コキ</v>
      </c>
    </row>
    <row r="180" spans="13:15" x14ac:dyDescent="0.15">
      <c r="M180" s="12">
        <v>430</v>
      </c>
      <c r="N180" s="12" t="s">
        <v>269</v>
      </c>
      <c r="O180" s="1" t="str">
        <f t="shared" si="2"/>
        <v>430 くノ一</v>
      </c>
    </row>
    <row r="181" spans="13:15" x14ac:dyDescent="0.15">
      <c r="M181" s="12">
        <v>431</v>
      </c>
      <c r="N181" s="12" t="s">
        <v>270</v>
      </c>
      <c r="O181" s="1" t="str">
        <f t="shared" si="2"/>
        <v>431 騎乗位</v>
      </c>
    </row>
    <row r="182" spans="13:15" x14ac:dyDescent="0.15">
      <c r="M182" s="12">
        <v>432</v>
      </c>
      <c r="N182" s="12" t="s">
        <v>271</v>
      </c>
      <c r="O182" s="1" t="str">
        <f t="shared" si="2"/>
        <v>432 インタビュー</v>
      </c>
    </row>
    <row r="183" spans="13:15" x14ac:dyDescent="0.15">
      <c r="M183" s="12">
        <v>433</v>
      </c>
      <c r="N183" s="12" t="s">
        <v>272</v>
      </c>
      <c r="O183" s="1" t="str">
        <f t="shared" si="2"/>
        <v>433 指マン</v>
      </c>
    </row>
    <row r="184" spans="13:15" x14ac:dyDescent="0.15">
      <c r="M184" s="12">
        <v>434</v>
      </c>
      <c r="N184" s="12" t="s">
        <v>273</v>
      </c>
      <c r="O184" s="1" t="str">
        <f t="shared" si="2"/>
        <v>434 ルーズソックス</v>
      </c>
    </row>
    <row r="185" spans="13:15" x14ac:dyDescent="0.15">
      <c r="M185" s="12">
        <v>435</v>
      </c>
      <c r="N185" s="12" t="s">
        <v>274</v>
      </c>
      <c r="O185" s="1" t="str">
        <f t="shared" si="2"/>
        <v>435 覗き</v>
      </c>
    </row>
    <row r="186" spans="13:15" x14ac:dyDescent="0.15">
      <c r="M186" s="12">
        <v>436</v>
      </c>
      <c r="N186" s="12" t="s">
        <v>275</v>
      </c>
      <c r="O186" s="1" t="str">
        <f t="shared" si="2"/>
        <v>436 バニーガール</v>
      </c>
    </row>
    <row r="187" spans="13:15" x14ac:dyDescent="0.15">
      <c r="M187" s="12">
        <v>437</v>
      </c>
      <c r="N187" s="12" t="s">
        <v>276</v>
      </c>
      <c r="O187" s="1" t="str">
        <f t="shared" si="2"/>
        <v>437 ローション</v>
      </c>
    </row>
    <row r="188" spans="13:15" x14ac:dyDescent="0.15">
      <c r="M188" s="12">
        <v>438</v>
      </c>
      <c r="N188" s="12" t="s">
        <v>277</v>
      </c>
      <c r="O188" s="1" t="str">
        <f t="shared" si="2"/>
        <v>438 ツンデレ</v>
      </c>
    </row>
    <row r="189" spans="13:15" x14ac:dyDescent="0.15">
      <c r="M189" s="12">
        <v>439</v>
      </c>
      <c r="N189" s="12" t="s">
        <v>278</v>
      </c>
      <c r="O189" s="1" t="str">
        <f t="shared" si="2"/>
        <v>439 C学生</v>
      </c>
    </row>
    <row r="190" spans="13:15" x14ac:dyDescent="0.15">
      <c r="M190" s="12">
        <v>440</v>
      </c>
      <c r="N190" s="12" t="s">
        <v>279</v>
      </c>
      <c r="O190" s="1" t="str">
        <f t="shared" si="2"/>
        <v>440 ゴスロリ</v>
      </c>
    </row>
    <row r="191" spans="13:15" x14ac:dyDescent="0.15">
      <c r="M191" s="12">
        <v>441</v>
      </c>
      <c r="N191" s="12" t="s">
        <v>280</v>
      </c>
      <c r="O191" s="1" t="str">
        <f t="shared" si="2"/>
        <v>441 幼なじみ</v>
      </c>
    </row>
    <row r="192" spans="13:15" x14ac:dyDescent="0.15">
      <c r="M192" s="12">
        <v>442</v>
      </c>
      <c r="N192" s="12" t="s">
        <v>281</v>
      </c>
      <c r="O192" s="1" t="str">
        <f t="shared" si="2"/>
        <v>442 レオタード</v>
      </c>
    </row>
    <row r="193" spans="13:15" x14ac:dyDescent="0.15">
      <c r="M193" s="12">
        <v>443</v>
      </c>
      <c r="N193" s="12" t="s">
        <v>282</v>
      </c>
      <c r="O193" s="1" t="str">
        <f t="shared" si="2"/>
        <v>443 ドール</v>
      </c>
    </row>
    <row r="194" spans="13:15" x14ac:dyDescent="0.15">
      <c r="M194" s="12">
        <v>444</v>
      </c>
      <c r="N194" s="12" t="s">
        <v>283</v>
      </c>
      <c r="O194" s="1" t="str">
        <f t="shared" ref="O194:O257" si="3">CONCATENATE(M194," ",N194)</f>
        <v>444 レズキス</v>
      </c>
    </row>
    <row r="195" spans="13:15" x14ac:dyDescent="0.15">
      <c r="M195" s="12">
        <v>445</v>
      </c>
      <c r="N195" s="12" t="s">
        <v>284</v>
      </c>
      <c r="O195" s="1" t="str">
        <f t="shared" si="3"/>
        <v>445 主観</v>
      </c>
    </row>
    <row r="196" spans="13:15" x14ac:dyDescent="0.15">
      <c r="M196" s="12">
        <v>446</v>
      </c>
      <c r="N196" s="12" t="s">
        <v>285</v>
      </c>
      <c r="O196" s="1" t="str">
        <f t="shared" si="3"/>
        <v>446 催眠</v>
      </c>
    </row>
    <row r="197" spans="13:15" x14ac:dyDescent="0.15">
      <c r="M197" s="12">
        <v>447</v>
      </c>
      <c r="N197" s="12" t="s">
        <v>286</v>
      </c>
      <c r="O197" s="1" t="str">
        <f t="shared" si="3"/>
        <v>447 ドラマ</v>
      </c>
    </row>
    <row r="198" spans="13:15" x14ac:dyDescent="0.15">
      <c r="M198" s="12">
        <v>448</v>
      </c>
      <c r="N198" s="12" t="s">
        <v>287</v>
      </c>
      <c r="O198" s="1" t="str">
        <f t="shared" si="3"/>
        <v>448 奴隷</v>
      </c>
    </row>
    <row r="199" spans="13:15" x14ac:dyDescent="0.15">
      <c r="M199" s="12">
        <v>449</v>
      </c>
      <c r="N199" s="12" t="s">
        <v>288</v>
      </c>
      <c r="O199" s="1" t="str">
        <f t="shared" si="3"/>
        <v>449 ポルチオ</v>
      </c>
    </row>
    <row r="200" spans="13:15" x14ac:dyDescent="0.15">
      <c r="M200" s="12">
        <v>450</v>
      </c>
      <c r="N200" s="12" t="s">
        <v>289</v>
      </c>
      <c r="O200" s="1" t="str">
        <f t="shared" si="3"/>
        <v>450 芸能人</v>
      </c>
    </row>
    <row r="201" spans="13:15" x14ac:dyDescent="0.15">
      <c r="M201" s="12">
        <v>451</v>
      </c>
      <c r="N201" s="12" t="s">
        <v>290</v>
      </c>
      <c r="O201" s="1" t="str">
        <f t="shared" si="3"/>
        <v>451 即ハメ</v>
      </c>
    </row>
    <row r="202" spans="13:15" x14ac:dyDescent="0.15">
      <c r="M202" s="12">
        <v>452</v>
      </c>
      <c r="N202" s="12" t="s">
        <v>291</v>
      </c>
      <c r="O202" s="1" t="str">
        <f t="shared" si="3"/>
        <v>452 エステ</v>
      </c>
    </row>
    <row r="203" spans="13:15" x14ac:dyDescent="0.15">
      <c r="M203" s="12">
        <v>453</v>
      </c>
      <c r="N203" s="12" t="s">
        <v>292</v>
      </c>
      <c r="O203" s="1" t="str">
        <f t="shared" si="3"/>
        <v>453 逆ナン</v>
      </c>
    </row>
    <row r="204" spans="13:15" x14ac:dyDescent="0.15">
      <c r="M204" s="12">
        <v>454</v>
      </c>
      <c r="N204" s="12" t="s">
        <v>293</v>
      </c>
      <c r="O204" s="1" t="str">
        <f t="shared" si="3"/>
        <v>454 泥酔</v>
      </c>
    </row>
    <row r="205" spans="13:15" x14ac:dyDescent="0.15">
      <c r="M205" s="12">
        <v>455</v>
      </c>
      <c r="N205" s="12" t="s">
        <v>294</v>
      </c>
      <c r="O205" s="1" t="str">
        <f t="shared" si="3"/>
        <v>455 イタズラ</v>
      </c>
    </row>
    <row r="206" spans="13:15" x14ac:dyDescent="0.15">
      <c r="M206" s="12">
        <v>456</v>
      </c>
      <c r="N206" s="12" t="s">
        <v>295</v>
      </c>
      <c r="O206" s="1" t="str">
        <f t="shared" si="3"/>
        <v>456 カップル</v>
      </c>
    </row>
    <row r="207" spans="13:15" x14ac:dyDescent="0.15">
      <c r="M207" s="12">
        <v>457</v>
      </c>
      <c r="N207" s="12" t="s">
        <v>296</v>
      </c>
      <c r="O207" s="1" t="str">
        <f t="shared" si="3"/>
        <v>457 マッサージ</v>
      </c>
    </row>
    <row r="208" spans="13:15" x14ac:dyDescent="0.15">
      <c r="M208" s="12">
        <v>458</v>
      </c>
      <c r="N208" s="12" t="s">
        <v>297</v>
      </c>
      <c r="O208" s="1" t="str">
        <f t="shared" si="3"/>
        <v>458 顔面騎乗</v>
      </c>
    </row>
    <row r="209" spans="13:15" x14ac:dyDescent="0.15">
      <c r="M209" s="12">
        <v>459</v>
      </c>
      <c r="N209" s="12" t="s">
        <v>298</v>
      </c>
      <c r="O209" s="1" t="str">
        <f t="shared" si="3"/>
        <v>459 イラマチオ</v>
      </c>
    </row>
    <row r="210" spans="13:15" x14ac:dyDescent="0.15">
      <c r="M210" s="12">
        <v>460</v>
      </c>
      <c r="N210" s="12" t="s">
        <v>299</v>
      </c>
      <c r="O210" s="1" t="str">
        <f t="shared" si="3"/>
        <v>460 女装</v>
      </c>
    </row>
    <row r="211" spans="13:15" x14ac:dyDescent="0.15">
      <c r="M211" s="12">
        <v>461</v>
      </c>
      <c r="N211" s="12" t="s">
        <v>300</v>
      </c>
      <c r="O211" s="1" t="str">
        <f t="shared" si="3"/>
        <v>461 ギリモザ</v>
      </c>
    </row>
    <row r="212" spans="13:15" x14ac:dyDescent="0.15">
      <c r="M212" s="12">
        <v>462</v>
      </c>
      <c r="N212" s="12" t="s">
        <v>301</v>
      </c>
      <c r="O212" s="1" t="str">
        <f t="shared" si="3"/>
        <v>462 レースクィーン</v>
      </c>
    </row>
    <row r="213" spans="13:15" x14ac:dyDescent="0.15">
      <c r="M213" s="12">
        <v>463</v>
      </c>
      <c r="N213" s="12" t="s">
        <v>302</v>
      </c>
      <c r="O213" s="1" t="str">
        <f t="shared" si="3"/>
        <v>463 PCゲーム</v>
      </c>
    </row>
    <row r="214" spans="13:15" x14ac:dyDescent="0.15">
      <c r="M214" s="12">
        <v>464</v>
      </c>
      <c r="N214" s="12" t="s">
        <v>303</v>
      </c>
      <c r="O214" s="1" t="str">
        <f t="shared" si="3"/>
        <v>464 ゲロ</v>
      </c>
    </row>
    <row r="215" spans="13:15" x14ac:dyDescent="0.15">
      <c r="M215" s="12">
        <v>465</v>
      </c>
      <c r="N215" s="12" t="s">
        <v>304</v>
      </c>
      <c r="O215" s="1" t="str">
        <f t="shared" si="3"/>
        <v>465 超乳</v>
      </c>
    </row>
    <row r="216" spans="13:15" x14ac:dyDescent="0.15">
      <c r="M216" s="12">
        <v>466</v>
      </c>
      <c r="N216" s="12" t="s">
        <v>305</v>
      </c>
      <c r="O216" s="1" t="str">
        <f t="shared" si="3"/>
        <v>466 淫語</v>
      </c>
    </row>
    <row r="217" spans="13:15" x14ac:dyDescent="0.15">
      <c r="M217" s="12">
        <v>467</v>
      </c>
      <c r="N217" s="12" t="s">
        <v>306</v>
      </c>
      <c r="O217" s="1" t="str">
        <f t="shared" si="3"/>
        <v>467 アニメ</v>
      </c>
    </row>
    <row r="218" spans="13:15" x14ac:dyDescent="0.15">
      <c r="M218" s="12">
        <v>469</v>
      </c>
      <c r="N218" s="12" t="s">
        <v>307</v>
      </c>
      <c r="O218" s="1" t="str">
        <f t="shared" si="3"/>
        <v>469 拷問</v>
      </c>
    </row>
    <row r="219" spans="13:15" x14ac:dyDescent="0.15">
      <c r="M219" s="1">
        <v>470</v>
      </c>
      <c r="N219" s="1" t="s">
        <v>308</v>
      </c>
      <c r="O219" s="1" t="str">
        <f t="shared" si="3"/>
        <v>470 ドラマCD</v>
      </c>
    </row>
    <row r="220" spans="13:15" x14ac:dyDescent="0.15">
      <c r="M220" s="1">
        <v>471</v>
      </c>
      <c r="N220" s="1" t="s">
        <v>309</v>
      </c>
      <c r="O220" s="1" t="str">
        <f t="shared" si="3"/>
        <v>471 ゲーム</v>
      </c>
    </row>
    <row r="221" spans="13:15" x14ac:dyDescent="0.15">
      <c r="M221" s="1">
        <v>472</v>
      </c>
      <c r="N221" s="1" t="s">
        <v>310</v>
      </c>
      <c r="O221" s="1" t="str">
        <f t="shared" si="3"/>
        <v>472 原作コラボ</v>
      </c>
    </row>
    <row r="222" spans="13:15" x14ac:dyDescent="0.15">
      <c r="M222" s="1">
        <v>473</v>
      </c>
      <c r="N222" s="1" t="s">
        <v>311</v>
      </c>
      <c r="O222" s="1" t="str">
        <f t="shared" si="3"/>
        <v>473 ファン感謝・訪問</v>
      </c>
    </row>
    <row r="223" spans="13:15" x14ac:dyDescent="0.15">
      <c r="M223" s="1">
        <v>474</v>
      </c>
      <c r="N223" s="1" t="s">
        <v>312</v>
      </c>
      <c r="O223" s="1" t="str">
        <f t="shared" si="3"/>
        <v>474 女優ベスト・総集編</v>
      </c>
    </row>
    <row r="224" spans="13:15" x14ac:dyDescent="0.15">
      <c r="M224" s="1">
        <v>475</v>
      </c>
      <c r="N224" s="1" t="s">
        <v>313</v>
      </c>
      <c r="O224" s="1" t="str">
        <f t="shared" si="3"/>
        <v>475 16時間以上作品</v>
      </c>
    </row>
    <row r="225" spans="13:15" x14ac:dyDescent="0.15">
      <c r="M225" s="1">
        <v>476</v>
      </c>
      <c r="N225" s="1" t="s">
        <v>314</v>
      </c>
      <c r="O225" s="1" t="str">
        <f t="shared" si="3"/>
        <v>476 ハーレム</v>
      </c>
    </row>
    <row r="226" spans="13:15" x14ac:dyDescent="0.15">
      <c r="M226" s="1">
        <v>477</v>
      </c>
      <c r="N226" s="1" t="s">
        <v>315</v>
      </c>
      <c r="O226" s="1" t="str">
        <f t="shared" si="3"/>
        <v>477 早漏</v>
      </c>
    </row>
    <row r="227" spans="13:15" x14ac:dyDescent="0.15">
      <c r="M227" s="1">
        <v>478</v>
      </c>
      <c r="N227" s="1" t="s">
        <v>316</v>
      </c>
      <c r="O227" s="1" t="str">
        <f t="shared" si="3"/>
        <v>478 デカチン・巨根</v>
      </c>
    </row>
    <row r="228" spans="13:15" x14ac:dyDescent="0.15">
      <c r="M228" s="1">
        <v>479</v>
      </c>
      <c r="N228" s="1" t="s">
        <v>317</v>
      </c>
      <c r="O228" s="1" t="str">
        <f t="shared" si="3"/>
        <v>479 温泉</v>
      </c>
    </row>
    <row r="229" spans="13:15" x14ac:dyDescent="0.15">
      <c r="M229" s="1">
        <v>480</v>
      </c>
      <c r="N229" s="1" t="s">
        <v>318</v>
      </c>
      <c r="O229" s="1" t="str">
        <f t="shared" si="3"/>
        <v>480 M男</v>
      </c>
    </row>
    <row r="230" spans="13:15" x14ac:dyDescent="0.15">
      <c r="M230" s="1">
        <v>481</v>
      </c>
      <c r="N230" s="1" t="s">
        <v>319</v>
      </c>
      <c r="O230" s="1" t="str">
        <f t="shared" si="3"/>
        <v>481 汗だく</v>
      </c>
    </row>
    <row r="231" spans="13:15" x14ac:dyDescent="0.15">
      <c r="M231" s="1">
        <v>482</v>
      </c>
      <c r="N231" s="1" t="s">
        <v>320</v>
      </c>
      <c r="O231" s="1" t="str">
        <f t="shared" si="3"/>
        <v>482 アナルセックス</v>
      </c>
    </row>
    <row r="232" spans="13:15" x14ac:dyDescent="0.15">
      <c r="M232" s="1">
        <v>483</v>
      </c>
      <c r="N232" s="1" t="s">
        <v>321</v>
      </c>
      <c r="O232" s="1" t="str">
        <f t="shared" si="3"/>
        <v>483 日焼け</v>
      </c>
    </row>
    <row r="233" spans="13:15" x14ac:dyDescent="0.15">
      <c r="M233" s="1">
        <v>484</v>
      </c>
      <c r="N233" s="1" t="s">
        <v>322</v>
      </c>
      <c r="O233" s="1" t="str">
        <f t="shared" si="3"/>
        <v>484 巨尻</v>
      </c>
    </row>
    <row r="234" spans="13:15" x14ac:dyDescent="0.15">
      <c r="M234" s="1">
        <v>5001</v>
      </c>
      <c r="N234" s="1" t="s">
        <v>323</v>
      </c>
      <c r="O234" s="1" t="str">
        <f t="shared" si="3"/>
        <v>5001 ドキュメント</v>
      </c>
    </row>
    <row r="235" spans="13:15" x14ac:dyDescent="0.15">
      <c r="M235" s="1">
        <v>5004</v>
      </c>
      <c r="N235" s="1" t="s">
        <v>324</v>
      </c>
      <c r="O235" s="1" t="str">
        <f t="shared" si="3"/>
        <v>5004 パイパン</v>
      </c>
    </row>
    <row r="236" spans="13:15" x14ac:dyDescent="0.15">
      <c r="M236" s="1">
        <v>5005</v>
      </c>
      <c r="N236" s="1" t="s">
        <v>325</v>
      </c>
      <c r="O236" s="1" t="str">
        <f t="shared" si="3"/>
        <v>5005 ノーモザイク</v>
      </c>
    </row>
    <row r="237" spans="13:15" x14ac:dyDescent="0.15">
      <c r="M237" s="1">
        <v>5007</v>
      </c>
      <c r="N237" s="1" t="s">
        <v>326</v>
      </c>
      <c r="O237" s="1" t="str">
        <f t="shared" si="3"/>
        <v>5007 極モザ</v>
      </c>
    </row>
    <row r="238" spans="13:15" x14ac:dyDescent="0.15">
      <c r="M238" s="1">
        <v>5008</v>
      </c>
      <c r="N238" s="1" t="s">
        <v>98</v>
      </c>
      <c r="O238" s="1" t="str">
        <f t="shared" si="3"/>
        <v>5008 企画</v>
      </c>
    </row>
    <row r="239" spans="13:15" x14ac:dyDescent="0.15">
      <c r="M239" s="1">
        <v>5009</v>
      </c>
      <c r="N239" s="1" t="s">
        <v>327</v>
      </c>
      <c r="O239" s="1" t="str">
        <f t="shared" si="3"/>
        <v>5009 ベスト、総集編</v>
      </c>
    </row>
    <row r="240" spans="13:15" x14ac:dyDescent="0.15">
      <c r="M240" s="1">
        <v>5011</v>
      </c>
      <c r="N240" s="1" t="s">
        <v>328</v>
      </c>
      <c r="O240" s="1" t="str">
        <f t="shared" si="3"/>
        <v>5011 ナンパ</v>
      </c>
    </row>
    <row r="241" spans="13:15" x14ac:dyDescent="0.15">
      <c r="M241" s="1">
        <v>5013</v>
      </c>
      <c r="N241" s="1" t="s">
        <v>329</v>
      </c>
      <c r="O241" s="1" t="str">
        <f t="shared" si="3"/>
        <v>5013 くすぐり</v>
      </c>
    </row>
    <row r="242" spans="13:15" x14ac:dyDescent="0.15">
      <c r="M242" s="1">
        <v>5014</v>
      </c>
      <c r="N242" s="1" t="s">
        <v>330</v>
      </c>
      <c r="O242" s="1" t="str">
        <f t="shared" si="3"/>
        <v>5014 ショタ</v>
      </c>
    </row>
    <row r="243" spans="13:15" x14ac:dyDescent="0.15">
      <c r="M243" s="1">
        <v>5015</v>
      </c>
      <c r="N243" s="1" t="s">
        <v>331</v>
      </c>
      <c r="O243" s="1" t="str">
        <f t="shared" si="3"/>
        <v>5015 貧乳・微乳</v>
      </c>
    </row>
    <row r="244" spans="13:15" x14ac:dyDescent="0.15">
      <c r="M244" s="1">
        <v>5016</v>
      </c>
      <c r="N244" s="1" t="s">
        <v>332</v>
      </c>
      <c r="O244" s="1" t="str">
        <f t="shared" si="3"/>
        <v>5016 イメージビデオ</v>
      </c>
    </row>
    <row r="245" spans="13:15" x14ac:dyDescent="0.15">
      <c r="M245" s="1">
        <v>5017</v>
      </c>
      <c r="N245" s="1" t="s">
        <v>333</v>
      </c>
      <c r="O245" s="1" t="str">
        <f t="shared" si="3"/>
        <v>5017 アクション・格闘</v>
      </c>
    </row>
    <row r="246" spans="13:15" x14ac:dyDescent="0.15">
      <c r="M246" s="1">
        <v>5018</v>
      </c>
      <c r="N246" s="1" t="s">
        <v>334</v>
      </c>
      <c r="O246" s="1" t="str">
        <f t="shared" si="3"/>
        <v>5018 看護婦・ナース</v>
      </c>
    </row>
    <row r="247" spans="13:15" x14ac:dyDescent="0.15">
      <c r="M247" s="1">
        <v>5019</v>
      </c>
      <c r="N247" s="1" t="s">
        <v>335</v>
      </c>
      <c r="O247" s="1" t="str">
        <f t="shared" si="3"/>
        <v>5019 ミニ系・小柄</v>
      </c>
    </row>
    <row r="248" spans="13:15" x14ac:dyDescent="0.15">
      <c r="M248" s="1">
        <v>5020</v>
      </c>
      <c r="N248" s="1" t="s">
        <v>336</v>
      </c>
      <c r="O248" s="1" t="str">
        <f t="shared" si="3"/>
        <v>5020 体操着・ブルマ</v>
      </c>
    </row>
    <row r="249" spans="13:15" x14ac:dyDescent="0.15">
      <c r="M249" s="1">
        <v>5021</v>
      </c>
      <c r="N249" s="1" t="s">
        <v>337</v>
      </c>
      <c r="O249" s="1" t="str">
        <f t="shared" si="3"/>
        <v>5021 ドキュメンタリー</v>
      </c>
    </row>
    <row r="250" spans="13:15" x14ac:dyDescent="0.15">
      <c r="M250" s="1">
        <v>5022</v>
      </c>
      <c r="N250" s="1" t="s">
        <v>338</v>
      </c>
      <c r="O250" s="1" t="str">
        <f t="shared" si="3"/>
        <v>5022 競泳・スクール水着</v>
      </c>
    </row>
    <row r="251" spans="13:15" x14ac:dyDescent="0.15">
      <c r="M251" s="1">
        <v>5023</v>
      </c>
      <c r="N251" s="1" t="s">
        <v>339</v>
      </c>
      <c r="O251" s="1" t="str">
        <f t="shared" si="3"/>
        <v>5023 姉・妹</v>
      </c>
    </row>
    <row r="252" spans="13:15" x14ac:dyDescent="0.15">
      <c r="M252" s="1">
        <v>5024</v>
      </c>
      <c r="N252" s="1" t="s">
        <v>340</v>
      </c>
      <c r="O252" s="1" t="str">
        <f t="shared" si="3"/>
        <v>5024 ゲイ・ホモ</v>
      </c>
    </row>
    <row r="253" spans="13:15" x14ac:dyDescent="0.15">
      <c r="M253" s="1">
        <v>5025</v>
      </c>
      <c r="N253" s="1" t="s">
        <v>341</v>
      </c>
      <c r="O253" s="1" t="str">
        <f t="shared" si="3"/>
        <v>5025 縛り・緊縛</v>
      </c>
    </row>
    <row r="254" spans="13:15" x14ac:dyDescent="0.15">
      <c r="M254" s="1">
        <v>5026</v>
      </c>
      <c r="N254" s="1" t="s">
        <v>342</v>
      </c>
      <c r="O254" s="1" t="str">
        <f t="shared" si="3"/>
        <v>5026 女装・男の娘</v>
      </c>
    </row>
    <row r="255" spans="13:15" x14ac:dyDescent="0.15">
      <c r="M255" s="1">
        <v>5027</v>
      </c>
      <c r="N255" s="1" t="s">
        <v>343</v>
      </c>
      <c r="O255" s="1" t="str">
        <f t="shared" si="3"/>
        <v>5027 洋ピン・海外輸入</v>
      </c>
    </row>
    <row r="256" spans="13:15" x14ac:dyDescent="0.15">
      <c r="M256" s="1">
        <v>5028</v>
      </c>
      <c r="N256" s="1" t="s">
        <v>344</v>
      </c>
      <c r="O256" s="1" t="str">
        <f t="shared" si="3"/>
        <v>5028 アイドル・芸能人</v>
      </c>
    </row>
    <row r="257" spans="13:15" x14ac:dyDescent="0.15">
      <c r="M257" s="1">
        <v>5029</v>
      </c>
      <c r="N257" s="1" t="s">
        <v>345</v>
      </c>
      <c r="O257" s="1" t="str">
        <f t="shared" si="3"/>
        <v>5029 お嬢様・令嬢</v>
      </c>
    </row>
    <row r="258" spans="13:15" x14ac:dyDescent="0.15">
      <c r="M258" s="1">
        <v>5030</v>
      </c>
      <c r="N258" s="1" t="s">
        <v>346</v>
      </c>
      <c r="O258" s="1" t="str">
        <f t="shared" ref="O258:O280" si="4">CONCATENATE(M258," ",N258)</f>
        <v>5030 キャバ嬢・風俗嬢</v>
      </c>
    </row>
    <row r="259" spans="13:15" x14ac:dyDescent="0.15">
      <c r="M259" s="1">
        <v>5031</v>
      </c>
      <c r="N259" s="1" t="s">
        <v>347</v>
      </c>
      <c r="O259" s="1" t="str">
        <f t="shared" si="4"/>
        <v>5031 調教・奴隷</v>
      </c>
    </row>
    <row r="260" spans="13:15" x14ac:dyDescent="0.15">
      <c r="M260" s="1">
        <v>5032</v>
      </c>
      <c r="N260" s="1" t="s">
        <v>348</v>
      </c>
      <c r="O260" s="1" t="str">
        <f t="shared" si="4"/>
        <v>5032 和服・浴衣</v>
      </c>
    </row>
    <row r="261" spans="13:15" x14ac:dyDescent="0.15">
      <c r="M261" s="1">
        <v>5033</v>
      </c>
      <c r="N261" s="1" t="s">
        <v>349</v>
      </c>
      <c r="O261" s="1" t="str">
        <f t="shared" si="4"/>
        <v>5033 レイプ・強姦</v>
      </c>
    </row>
    <row r="262" spans="13:15" x14ac:dyDescent="0.15">
      <c r="M262" s="1">
        <v>5034</v>
      </c>
      <c r="N262" s="1" t="s">
        <v>350</v>
      </c>
      <c r="O262" s="1" t="str">
        <f t="shared" si="4"/>
        <v>5034 野外・露出</v>
      </c>
    </row>
    <row r="263" spans="13:15" x14ac:dyDescent="0.15">
      <c r="M263" s="1">
        <v>5035</v>
      </c>
      <c r="N263" s="1" t="s">
        <v>351</v>
      </c>
      <c r="O263" s="1" t="str">
        <f t="shared" si="4"/>
        <v>5035 盗撮・のぞき</v>
      </c>
    </row>
    <row r="264" spans="13:15" x14ac:dyDescent="0.15">
      <c r="M264" s="1">
        <v>5036</v>
      </c>
      <c r="N264" s="1" t="s">
        <v>352</v>
      </c>
      <c r="O264" s="1" t="str">
        <f t="shared" si="4"/>
        <v>5036 ネコミミ・獣系</v>
      </c>
    </row>
    <row r="265" spans="13:15" x14ac:dyDescent="0.15">
      <c r="M265" s="1">
        <v>5037</v>
      </c>
      <c r="N265" s="1" t="s">
        <v>353</v>
      </c>
      <c r="O265" s="1" t="str">
        <f t="shared" si="4"/>
        <v>5037 女捜査官</v>
      </c>
    </row>
    <row r="266" spans="13:15" x14ac:dyDescent="0.15">
      <c r="M266" s="1">
        <v>5038</v>
      </c>
      <c r="N266" s="1" t="s">
        <v>354</v>
      </c>
      <c r="O266" s="1" t="str">
        <f t="shared" si="4"/>
        <v>5038 鬼畜</v>
      </c>
    </row>
    <row r="267" spans="13:15" x14ac:dyDescent="0.15">
      <c r="M267" s="1">
        <v>5039</v>
      </c>
      <c r="N267" s="1" t="s">
        <v>355</v>
      </c>
      <c r="O267" s="1" t="str">
        <f t="shared" si="4"/>
        <v>5039 クスコ</v>
      </c>
    </row>
    <row r="268" spans="13:15" x14ac:dyDescent="0.15">
      <c r="M268" s="1">
        <v>5040</v>
      </c>
      <c r="N268" s="1" t="s">
        <v>356</v>
      </c>
      <c r="O268" s="1" t="str">
        <f t="shared" si="4"/>
        <v>5040 SF</v>
      </c>
    </row>
    <row r="269" spans="13:15" x14ac:dyDescent="0.15">
      <c r="M269" s="1">
        <v>5041</v>
      </c>
      <c r="N269" s="1" t="s">
        <v>357</v>
      </c>
      <c r="O269" s="1" t="str">
        <f t="shared" si="4"/>
        <v>5041 クラシック</v>
      </c>
    </row>
    <row r="270" spans="13:15" x14ac:dyDescent="0.15">
      <c r="M270" s="1">
        <v>5042</v>
      </c>
      <c r="N270" s="1" t="s">
        <v>358</v>
      </c>
      <c r="O270" s="1" t="str">
        <f t="shared" si="4"/>
        <v>5042 スポーツ</v>
      </c>
    </row>
    <row r="271" spans="13:15" x14ac:dyDescent="0.15">
      <c r="M271" s="1">
        <v>5043</v>
      </c>
      <c r="N271" s="1" t="s">
        <v>359</v>
      </c>
      <c r="O271" s="1" t="str">
        <f t="shared" si="4"/>
        <v>5043 セクシー</v>
      </c>
    </row>
    <row r="272" spans="13:15" x14ac:dyDescent="0.15">
      <c r="M272" s="1">
        <v>5044</v>
      </c>
      <c r="N272" s="1" t="s">
        <v>360</v>
      </c>
      <c r="O272" s="1" t="str">
        <f t="shared" si="4"/>
        <v>5044 着エロ</v>
      </c>
    </row>
    <row r="273" spans="13:15" x14ac:dyDescent="0.15">
      <c r="M273" s="1">
        <v>5045</v>
      </c>
      <c r="N273" s="1" t="s">
        <v>361</v>
      </c>
      <c r="O273" s="1" t="str">
        <f t="shared" si="4"/>
        <v>5045 Vシネマ</v>
      </c>
    </row>
    <row r="274" spans="13:15" x14ac:dyDescent="0.15">
      <c r="M274" s="1">
        <v>5046</v>
      </c>
      <c r="N274" s="1" t="s">
        <v>362</v>
      </c>
      <c r="O274" s="1" t="str">
        <f t="shared" si="4"/>
        <v>5046 ホラー</v>
      </c>
    </row>
    <row r="275" spans="13:15" x14ac:dyDescent="0.15">
      <c r="M275" s="1">
        <v>5047</v>
      </c>
      <c r="N275" s="1" t="s">
        <v>363</v>
      </c>
      <c r="O275" s="1" t="str">
        <f t="shared" si="4"/>
        <v>5047 残虐表現</v>
      </c>
    </row>
    <row r="276" spans="13:15" x14ac:dyDescent="0.15">
      <c r="M276" s="1">
        <v>5048</v>
      </c>
      <c r="N276" s="1" t="s">
        <v>364</v>
      </c>
      <c r="O276" s="1" t="str">
        <f t="shared" si="4"/>
        <v>5048 恋愛</v>
      </c>
    </row>
    <row r="277" spans="13:15" x14ac:dyDescent="0.15">
      <c r="M277" s="1">
        <v>5049</v>
      </c>
      <c r="N277" s="1" t="s">
        <v>365</v>
      </c>
      <c r="O277" s="1" t="str">
        <f t="shared" si="4"/>
        <v>5049 女性向け</v>
      </c>
    </row>
    <row r="278" spans="13:15" x14ac:dyDescent="0.15">
      <c r="M278" s="1">
        <v>5050</v>
      </c>
      <c r="N278" s="1" t="s">
        <v>366</v>
      </c>
      <c r="O278" s="1" t="str">
        <f t="shared" si="4"/>
        <v>5050 How To</v>
      </c>
    </row>
    <row r="279" spans="13:15" x14ac:dyDescent="0.15">
      <c r="M279" s="1">
        <v>5051</v>
      </c>
      <c r="N279" s="1" t="s">
        <v>367</v>
      </c>
      <c r="O279" s="1" t="str">
        <f t="shared" si="4"/>
        <v>5051 復刻</v>
      </c>
    </row>
    <row r="280" spans="13:15" x14ac:dyDescent="0.15">
      <c r="M280" s="1">
        <v>5052</v>
      </c>
      <c r="N280" s="1" t="s">
        <v>368</v>
      </c>
      <c r="O280" s="1" t="str">
        <f t="shared" si="4"/>
        <v>5052 4時間以上作品</v>
      </c>
    </row>
  </sheetData>
  <phoneticPr fontId="15"/>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14"/>
  <sheetViews>
    <sheetView zoomScale="110" zoomScaleNormal="110" workbookViewId="0">
      <selection activeCell="P14" sqref="P14"/>
    </sheetView>
  </sheetViews>
  <sheetFormatPr defaultRowHeight="13.5" x14ac:dyDescent="0.15"/>
  <cols>
    <col min="1" max="1" width="8.625" style="1"/>
    <col min="2" max="2" width="17" style="1"/>
    <col min="3" max="12" width="8.625" style="1"/>
    <col min="13" max="13" width="15.75" style="1"/>
    <col min="14" max="19" width="8.625" style="1"/>
    <col min="20" max="20" width="10.875" style="1"/>
    <col min="21" max="1025" width="8.625" style="1"/>
  </cols>
  <sheetData>
    <row r="2" spans="1:49" x14ac:dyDescent="0.15">
      <c r="A2" s="1" t="s">
        <v>369</v>
      </c>
    </row>
    <row r="4" spans="1:49" s="28" customFormat="1" ht="15" customHeight="1" x14ac:dyDescent="0.15">
      <c r="A4" s="13" t="s">
        <v>370</v>
      </c>
      <c r="B4" s="14">
        <f>Sheet1!D4</f>
        <v>42231</v>
      </c>
      <c r="C4" s="13" t="s">
        <v>371</v>
      </c>
      <c r="D4" s="15" t="str">
        <f>Sheet1!B29</f>
        <v>素人onlyプラム</v>
      </c>
      <c r="E4" s="13" t="s">
        <v>372</v>
      </c>
      <c r="F4" s="16">
        <f>Sheet1!B9</f>
        <v>2980</v>
      </c>
      <c r="G4" s="13" t="s">
        <v>373</v>
      </c>
      <c r="H4" s="16">
        <f>Sheet1!B10</f>
        <v>1490</v>
      </c>
      <c r="I4" s="13" t="s">
        <v>374</v>
      </c>
      <c r="J4" s="15" t="str">
        <f>Sheet1!B36</f>
        <v>素人</v>
      </c>
      <c r="K4" s="17" t="e">
        <f>LEFT(J4,FIND(" ",J4)-1)</f>
        <v>#VALUE!</v>
      </c>
      <c r="L4" s="13" t="s">
        <v>375</v>
      </c>
      <c r="M4" s="15" t="e">
        <f ca="1">jis(N4)</f>
        <v>#NAME?</v>
      </c>
      <c r="N4" s="15" t="str">
        <f>Sheet1!B6</f>
        <v>PS-092</v>
      </c>
      <c r="O4" s="13" t="s">
        <v>376</v>
      </c>
      <c r="P4" s="18" t="str">
        <f>Sheet1!B30</f>
        <v>新B級素人初撮り「お父さん、ごめんなさい」</v>
      </c>
      <c r="Q4" s="13" t="s">
        <v>377</v>
      </c>
      <c r="R4" s="15" t="str">
        <f>Sheet1!B32</f>
        <v>なし</v>
      </c>
      <c r="S4" s="13" t="s">
        <v>378</v>
      </c>
      <c r="T4" s="15">
        <f>Sheet1!B26</f>
        <v>0</v>
      </c>
      <c r="U4" s="19" t="s">
        <v>379</v>
      </c>
      <c r="V4" s="15">
        <f>Sheet1!D19</f>
        <v>0</v>
      </c>
      <c r="W4" s="13" t="s">
        <v>380</v>
      </c>
      <c r="X4" s="15">
        <f>Sheet1!B24</f>
        <v>120</v>
      </c>
      <c r="Y4" s="13" t="s">
        <v>381</v>
      </c>
      <c r="Z4" s="15">
        <f>Sheet1!D24</f>
        <v>0</v>
      </c>
      <c r="AA4" s="13" t="s">
        <v>382</v>
      </c>
      <c r="AB4" s="15" t="s">
        <v>383</v>
      </c>
      <c r="AC4" s="13" t="s">
        <v>384</v>
      </c>
      <c r="AD4" s="15" t="str">
        <f>Sheet1!B22</f>
        <v>DVD5</v>
      </c>
      <c r="AE4" s="13" t="s">
        <v>385</v>
      </c>
      <c r="AF4" s="20">
        <f>Sheet1!B23</f>
        <v>0.67291666666666661</v>
      </c>
      <c r="AG4" s="13" t="s">
        <v>386</v>
      </c>
      <c r="AH4" s="21">
        <f>Sheet1!D18</f>
        <v>0</v>
      </c>
      <c r="AI4" s="13" t="s">
        <v>387</v>
      </c>
      <c r="AJ4" s="21">
        <f>Sheet1!B18</f>
        <v>0</v>
      </c>
      <c r="AK4" s="22">
        <f>Sheet1!B7</f>
        <v>4560325067165</v>
      </c>
      <c r="AL4" s="23">
        <f>Sheet1!D17</f>
        <v>0</v>
      </c>
      <c r="AM4" s="24"/>
      <c r="AN4" s="24"/>
      <c r="AO4" s="24"/>
      <c r="AP4" s="25"/>
      <c r="AQ4" s="26" t="str">
        <f>Sheet1!B40</f>
        <v>「お父さん、ごめんなさい…。私、Ｈなビデオに出ちゃいました。
前から年上の男の人にイジメて欲しかったから…今日の男の人、お父さんと同じぐらいの歳かな…こんなエッチな身体でごめんね、お父さん。」</v>
      </c>
      <c r="AR4" s="26" t="str">
        <f>Sheet1!B36&amp;"/"&amp;Sheet1!C36&amp;"/"&amp;Sheet1!D36&amp;"/"&amp;Sheet1!B37&amp;"/"&amp;Sheet1!C36</f>
        <v>素人/ハメ撮り/バイブ/サンプル動画/ハメ撮り</v>
      </c>
      <c r="AS4" s="27" t="str">
        <f>Sheet1!D35</f>
        <v>外注</v>
      </c>
      <c r="AT4" s="27" t="str">
        <f>Sheet1!B21</f>
        <v>030047-100092</v>
      </c>
      <c r="AU4" s="27" t="str">
        <f>Sheet1!B20</f>
        <v>藤堂</v>
      </c>
      <c r="AW4" s="28" t="s">
        <v>388</v>
      </c>
    </row>
    <row r="12" spans="1:49" x14ac:dyDescent="0.15">
      <c r="A12" s="1" t="s">
        <v>389</v>
      </c>
    </row>
    <row r="13" spans="1:49" s="39" customFormat="1" ht="40.5" x14ac:dyDescent="0.15">
      <c r="A13" s="29" t="s">
        <v>7</v>
      </c>
      <c r="B13" s="30" t="s">
        <v>390</v>
      </c>
      <c r="C13" s="31" t="s">
        <v>38</v>
      </c>
      <c r="D13" s="32" t="s">
        <v>391</v>
      </c>
      <c r="E13" s="33" t="s">
        <v>392</v>
      </c>
      <c r="F13" s="33" t="s">
        <v>393</v>
      </c>
      <c r="G13" s="34" t="s">
        <v>394</v>
      </c>
      <c r="H13" s="31" t="s">
        <v>27</v>
      </c>
      <c r="I13" s="31" t="s">
        <v>395</v>
      </c>
      <c r="J13" s="35" t="s">
        <v>396</v>
      </c>
      <c r="K13" s="29" t="s">
        <v>30</v>
      </c>
      <c r="L13" s="29" t="s">
        <v>29</v>
      </c>
      <c r="M13" s="36" t="s">
        <v>3</v>
      </c>
      <c r="N13" s="37" t="s">
        <v>397</v>
      </c>
      <c r="O13" s="37" t="s">
        <v>398</v>
      </c>
      <c r="P13" s="38" t="s">
        <v>399</v>
      </c>
      <c r="Q13" s="38" t="s">
        <v>400</v>
      </c>
      <c r="R13" s="38" t="s">
        <v>49</v>
      </c>
      <c r="S13" s="31" t="s">
        <v>401</v>
      </c>
      <c r="T13" s="31" t="s">
        <v>402</v>
      </c>
      <c r="U13" s="31" t="s">
        <v>47</v>
      </c>
      <c r="Z13" s="40"/>
      <c r="AA13" s="40"/>
      <c r="AB13" s="40"/>
      <c r="AC13" s="40"/>
      <c r="AD13" s="40"/>
      <c r="AE13" s="40"/>
    </row>
    <row r="14" spans="1:49" ht="409.5" x14ac:dyDescent="0.15">
      <c r="A14" s="41" t="str">
        <f>Sheet1!B6</f>
        <v>PS-092</v>
      </c>
      <c r="B14" s="42">
        <f>Sheet1!B7</f>
        <v>4560325067165</v>
      </c>
      <c r="C14" s="43" t="str">
        <f>Sheet1!B30</f>
        <v>新B級素人初撮り「お父さん、ごめんなさい」</v>
      </c>
      <c r="D14" s="44" t="str">
        <f>Sheet1!B29</f>
        <v>素人onlyプラム</v>
      </c>
      <c r="E14" s="45" t="str">
        <f>Sheet1!B32</f>
        <v>なし</v>
      </c>
      <c r="F14" s="6">
        <f>Sheet1!B26</f>
        <v>0</v>
      </c>
      <c r="G14" s="44">
        <f>Sheet1!D19</f>
        <v>0</v>
      </c>
      <c r="H14" s="46" t="str">
        <f>Sheet1!B21</f>
        <v>030047-100092</v>
      </c>
      <c r="I14" s="47">
        <f>Sheet1!B8</f>
        <v>0</v>
      </c>
      <c r="J14" s="48">
        <f>Sheet1!B24</f>
        <v>120</v>
      </c>
      <c r="K14" s="48">
        <f>Sheet1!B23</f>
        <v>0.67291666666666661</v>
      </c>
      <c r="L14" s="49" t="str">
        <f>Sheet1!D22</f>
        <v>無し</v>
      </c>
      <c r="M14" s="5">
        <f>Sheet1!D4</f>
        <v>42231</v>
      </c>
      <c r="N14" s="50">
        <f>ROUND(O14*1.08,0)</f>
        <v>3218</v>
      </c>
      <c r="O14" s="51">
        <f>Sheet1!B9</f>
        <v>2980</v>
      </c>
      <c r="P14" s="52" t="str">
        <f>Sheet1!B42</f>
        <v>「お父さん、ごめんなさい…。私、Ｈなビデオに出ちゃいました。
前から年上の男の人にイジメて欲しかったから…今日の男の人、お父さんと同じぐらいの歳かな…こんなエッチな身体でごめんね、お父さん。」</v>
      </c>
      <c r="Q14" s="52" t="str">
        <f>Sheet1!B44</f>
        <v>若くて笑顔の眩しい彼女はまだ２０才。大学でキャンパスライフをエンジョイしているご様子。大学の学生連中は彼女と付き合うことを夢見てオナニーしてるかもしれないが、彼女はそんなイカ臭いガキとＳＥＸするより、カメラの前でSEXしてお金を貰うことを選んだんだ。ざまぁみろ若い野郎ども。知ってか知らずか２０才以上も年の離れたこの俺と出合って数分後にはＳＥＸするんですよ。年老いた俺のチンポをむしゃぶりついてずーっと舐めてるフェラチオ大好き彼女は、自分から「私、ドＭなんです」とカミングアウトしてきたぞ。目がトロ～ンとしてきて犯して欲しいオーラがビンビンだなぁ。よし、待ってましたドMチャン大好きです。俺は。華奢な身体に似合わぬプリンプリンのお尻をかっぽじってガッツリとパコパコしてアヘアへ言わしてやるぞ！！しかし、彼女の欲しがる体力が凄くてオジサンはバテバテになってしまったのだが、そんな俺のチンポを飽きずにしゃぶってる君は底なしのスケベチャンだね。すぐに復活しちゃうから俺も。２回戦行こうぜ、ベイビー。ケツを突き出しな。思いっきりイカせてやるから、思いっきりイカせておくれ。ＰＳ、君のフェラ顔はサイコーだったぜ！ＹＥＳ、パイパンお嬢様よ！</v>
      </c>
      <c r="R14" s="52" t="str">
        <f>CONCATENATE(Sheet1!B36," ",Sheet1!C36," ",Sheet1!D36," ",Sheet1!B37," ",Sheet1!C37)</f>
        <v xml:space="preserve">素人 ハメ撮り バイブ サンプル動画 </v>
      </c>
      <c r="S14" s="45" t="s">
        <v>389</v>
      </c>
      <c r="T14" s="53">
        <f>M14-15</f>
        <v>42216</v>
      </c>
      <c r="U14" s="48" t="str">
        <f>Sheet1!D35</f>
        <v>外注</v>
      </c>
      <c r="Z14" s="54"/>
      <c r="AA14" s="54"/>
      <c r="AB14" s="54"/>
      <c r="AC14" s="54"/>
      <c r="AD14" s="54"/>
      <c r="AE14" s="54"/>
    </row>
  </sheetData>
  <phoneticPr fontId="15"/>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data</vt:lpstr>
      <vt:lpstr>貼り付け用</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User187</dc:creator>
  <cp:lastModifiedBy>momo</cp:lastModifiedBy>
  <cp:revision>0</cp:revision>
  <dcterms:created xsi:type="dcterms:W3CDTF">2015-04-21T02:41:16Z</dcterms:created>
  <dcterms:modified xsi:type="dcterms:W3CDTF">2015-06-30T08:25:21Z</dcterms:modified>
</cp:coreProperties>
</file>